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usr\AgAis\_Госпрограмма\ГП_ЦТ\Изменения 1\"/>
    </mc:Choice>
  </mc:AlternateContent>
  <bookViews>
    <workbookView xWindow="0" yWindow="0" windowWidth="25200" windowHeight="11685"/>
  </bookViews>
  <sheets>
    <sheet name="Приложение 4" sheetId="1" r:id="rId1"/>
    <sheet name="Лист1" sheetId="2" state="hidden" r:id="rId2"/>
  </sheets>
  <definedNames>
    <definedName name="_xlnm.Print_Titles" localSheetId="0">'Приложение 4'!$6:$8</definedName>
    <definedName name="_xlnm.Print_Area" localSheetId="0">'Приложение 4'!$A$1:$H$323</definedName>
  </definedNames>
  <calcPr calcId="162913"/>
</workbook>
</file>

<file path=xl/calcChain.xml><?xml version="1.0" encoding="utf-8"?>
<calcChain xmlns="http://schemas.openxmlformats.org/spreadsheetml/2006/main">
  <c r="G71" i="1" l="1"/>
  <c r="H71" i="1"/>
  <c r="F71" i="1"/>
  <c r="G67" i="1"/>
  <c r="G68" i="1"/>
  <c r="H68" i="1"/>
  <c r="F68" i="1"/>
  <c r="E68" i="1" l="1"/>
  <c r="H15" i="1"/>
  <c r="H10" i="1" s="1"/>
  <c r="H21" i="1"/>
  <c r="H17" i="1" s="1"/>
  <c r="G21" i="1"/>
  <c r="G17" i="1" s="1"/>
  <c r="F20" i="1"/>
  <c r="E20" i="1" s="1"/>
  <c r="E19" i="1"/>
  <c r="F10" i="1"/>
  <c r="G15" i="1"/>
  <c r="G10" i="1" s="1"/>
  <c r="E12" i="1"/>
  <c r="E13" i="1"/>
  <c r="E14" i="1"/>
  <c r="E16" i="1"/>
  <c r="E11" i="1"/>
  <c r="E22" i="1"/>
  <c r="E23" i="1"/>
  <c r="E24" i="1"/>
  <c r="E25" i="1"/>
  <c r="E26" i="1"/>
  <c r="E27" i="1"/>
  <c r="E28" i="1"/>
  <c r="E29" i="1"/>
  <c r="E30" i="1"/>
  <c r="E31" i="1"/>
  <c r="H9" i="1" l="1"/>
  <c r="E15" i="1"/>
  <c r="E10" i="1"/>
  <c r="F17" i="1"/>
  <c r="E17" i="1" s="1"/>
  <c r="E21" i="1"/>
  <c r="F9" i="1" l="1"/>
  <c r="H18" i="1"/>
  <c r="G18" i="1"/>
  <c r="F18" i="1"/>
  <c r="E18" i="1"/>
  <c r="D18" i="1"/>
  <c r="G9" i="1" l="1"/>
  <c r="E9" i="1" l="1"/>
  <c r="E218" i="1"/>
  <c r="E219" i="1"/>
  <c r="H42" i="1"/>
  <c r="H41" i="1" s="1"/>
  <c r="G42" i="1"/>
  <c r="G41" i="1" s="1"/>
  <c r="F42" i="1"/>
  <c r="E43" i="1"/>
  <c r="G37" i="1"/>
  <c r="H37" i="1"/>
  <c r="F37" i="1"/>
  <c r="E40" i="1"/>
  <c r="E39" i="1"/>
  <c r="E38" i="1"/>
  <c r="E50" i="1"/>
  <c r="F56" i="1"/>
  <c r="G56" i="1"/>
  <c r="H56" i="1"/>
  <c r="E59" i="1"/>
  <c r="E74" i="1"/>
  <c r="E70" i="1"/>
  <c r="E77" i="1"/>
  <c r="E78" i="1"/>
  <c r="G103" i="1"/>
  <c r="H103" i="1"/>
  <c r="E106" i="1"/>
  <c r="F92" i="1"/>
  <c r="E94" i="1"/>
  <c r="E97" i="1"/>
  <c r="E95" i="1"/>
  <c r="H98" i="1"/>
  <c r="H92" i="1" s="1"/>
  <c r="G98" i="1"/>
  <c r="G92" i="1" s="1"/>
  <c r="F107" i="1"/>
  <c r="F103" i="1" s="1"/>
  <c r="G121" i="1"/>
  <c r="H121" i="1"/>
  <c r="F121" i="1"/>
  <c r="E126" i="1"/>
  <c r="E124" i="1"/>
  <c r="G195" i="1"/>
  <c r="H195" i="1"/>
  <c r="F195" i="1"/>
  <c r="G196" i="1"/>
  <c r="H196" i="1"/>
  <c r="F196" i="1"/>
  <c r="E203" i="1"/>
  <c r="E202" i="1"/>
  <c r="H201" i="1"/>
  <c r="G201" i="1"/>
  <c r="F201" i="1"/>
  <c r="E233" i="1"/>
  <c r="H231" i="1"/>
  <c r="G231" i="1"/>
  <c r="F231" i="1"/>
  <c r="G36" i="1" l="1"/>
  <c r="H36" i="1"/>
  <c r="E42" i="1"/>
  <c r="E41" i="1" s="1"/>
  <c r="F41" i="1"/>
  <c r="F36" i="1" s="1"/>
  <c r="E103" i="1"/>
  <c r="E37" i="1"/>
  <c r="F194" i="1"/>
  <c r="H194" i="1"/>
  <c r="E56" i="1"/>
  <c r="G194" i="1"/>
  <c r="E92" i="1"/>
  <c r="E98" i="1"/>
  <c r="E201" i="1"/>
  <c r="E231" i="1"/>
  <c r="E36" i="1" l="1"/>
  <c r="G175" i="1"/>
  <c r="H175" i="1"/>
  <c r="G174" i="1"/>
  <c r="H174" i="1"/>
  <c r="H173" i="1" s="1"/>
  <c r="F174" i="1"/>
  <c r="F175" i="1"/>
  <c r="G242" i="1"/>
  <c r="H242" i="1"/>
  <c r="F242" i="1"/>
  <c r="G241" i="1"/>
  <c r="G240" i="1" s="1"/>
  <c r="G238" i="1" s="1"/>
  <c r="H241" i="1"/>
  <c r="H240" i="1" s="1"/>
  <c r="H238" i="1" s="1"/>
  <c r="F241" i="1"/>
  <c r="F220" i="1"/>
  <c r="E220" i="1" s="1"/>
  <c r="F221" i="1"/>
  <c r="E221" i="1" s="1"/>
  <c r="F222" i="1"/>
  <c r="E222" i="1" s="1"/>
  <c r="F223" i="1"/>
  <c r="E223" i="1" s="1"/>
  <c r="F216" i="1"/>
  <c r="E216" i="1" s="1"/>
  <c r="D219" i="1"/>
  <c r="G224" i="1"/>
  <c r="G215" i="1" s="1"/>
  <c r="H224" i="1"/>
  <c r="H215" i="1" s="1"/>
  <c r="F224" i="1"/>
  <c r="F215" i="1" s="1"/>
  <c r="E226" i="1"/>
  <c r="F72" i="1"/>
  <c r="G72" i="1"/>
  <c r="H72" i="1"/>
  <c r="D72" i="1"/>
  <c r="E122" i="1"/>
  <c r="E215" i="1" l="1"/>
  <c r="E175" i="1"/>
  <c r="F173" i="1"/>
  <c r="G173" i="1"/>
  <c r="F240" i="1"/>
  <c r="E174" i="1"/>
  <c r="E242" i="1"/>
  <c r="E224" i="1"/>
  <c r="E72" i="1"/>
  <c r="E173" i="1" l="1"/>
  <c r="F238" i="1"/>
  <c r="E238" i="1" s="1"/>
  <c r="E240" i="1"/>
  <c r="H73" i="1" l="1"/>
  <c r="H67" i="1" s="1"/>
  <c r="G73" i="1"/>
  <c r="F73" i="1"/>
  <c r="E76" i="1"/>
  <c r="E87" i="1"/>
  <c r="F67" i="1" l="1"/>
  <c r="E71" i="1"/>
  <c r="E75" i="1"/>
  <c r="E73" i="1"/>
  <c r="F247" i="1" l="1"/>
  <c r="G247" i="1"/>
  <c r="H247" i="1"/>
  <c r="F254" i="1"/>
  <c r="G254" i="1"/>
  <c r="H254" i="1"/>
  <c r="F261" i="1"/>
  <c r="G261" i="1"/>
  <c r="H261" i="1"/>
  <c r="F275" i="1"/>
  <c r="G275" i="1"/>
  <c r="H275" i="1"/>
  <c r="F303" i="1"/>
  <c r="G303" i="1"/>
  <c r="H303" i="1"/>
  <c r="F310" i="1"/>
  <c r="G310" i="1"/>
  <c r="H310" i="1"/>
  <c r="F317" i="1"/>
  <c r="G317" i="1"/>
  <c r="H317" i="1"/>
  <c r="E57" i="1" l="1"/>
  <c r="H85" i="1"/>
  <c r="G85" i="1"/>
  <c r="F85" i="1"/>
  <c r="F83" i="1" s="1"/>
  <c r="E86" i="1"/>
  <c r="E85" i="1" s="1"/>
  <c r="G112" i="1"/>
  <c r="H112" i="1"/>
  <c r="F112" i="1"/>
  <c r="E114" i="1"/>
  <c r="E112" i="1" s="1"/>
  <c r="G119" i="1"/>
  <c r="H119" i="1"/>
  <c r="E125" i="1"/>
  <c r="E123" i="1"/>
  <c r="G180" i="1"/>
  <c r="H180" i="1"/>
  <c r="F180" i="1"/>
  <c r="E182" i="1"/>
  <c r="G187" i="1"/>
  <c r="H187" i="1"/>
  <c r="F187" i="1"/>
  <c r="E189" i="1"/>
  <c r="E188" i="1"/>
  <c r="F208" i="1"/>
  <c r="G208" i="1"/>
  <c r="H208" i="1"/>
  <c r="E210" i="1"/>
  <c r="E209" i="1"/>
  <c r="E249" i="1"/>
  <c r="E247" i="1" s="1"/>
  <c r="E256" i="1"/>
  <c r="E254" i="1" s="1"/>
  <c r="E263" i="1"/>
  <c r="E261" i="1" s="1"/>
  <c r="F270" i="1"/>
  <c r="G270" i="1"/>
  <c r="H270" i="1"/>
  <c r="E277" i="1"/>
  <c r="G298" i="1"/>
  <c r="H298" i="1"/>
  <c r="F298" i="1"/>
  <c r="E305" i="1"/>
  <c r="E303" i="1" s="1"/>
  <c r="E312" i="1"/>
  <c r="E310" i="1" s="1"/>
  <c r="E319" i="1"/>
  <c r="E317" i="1" s="1"/>
  <c r="F60" i="1"/>
  <c r="F55" i="1" s="1"/>
  <c r="G60" i="1"/>
  <c r="G55" i="1" s="1"/>
  <c r="H60" i="1"/>
  <c r="H55" i="1" s="1"/>
  <c r="F48" i="1"/>
  <c r="G48" i="1"/>
  <c r="H48" i="1"/>
  <c r="E62" i="1"/>
  <c r="E58" i="1"/>
  <c r="E61" i="1"/>
  <c r="E55" i="1" l="1"/>
  <c r="H268" i="1"/>
  <c r="G268" i="1"/>
  <c r="F268" i="1"/>
  <c r="H296" i="1"/>
  <c r="G296" i="1"/>
  <c r="F296" i="1"/>
  <c r="E270" i="1"/>
  <c r="E275" i="1"/>
  <c r="E241" i="1"/>
  <c r="E208" i="1"/>
  <c r="G83" i="1"/>
  <c r="H83" i="1"/>
  <c r="E83" i="1"/>
  <c r="E195" i="1"/>
  <c r="E187" i="1"/>
  <c r="F119" i="1"/>
  <c r="E196" i="1"/>
  <c r="E121" i="1"/>
  <c r="E119" i="1" s="1"/>
  <c r="E180" i="1"/>
  <c r="E48" i="1"/>
  <c r="E60" i="1"/>
  <c r="E298" i="1"/>
  <c r="E268" i="1" l="1"/>
  <c r="E296" i="1"/>
  <c r="E194" i="1"/>
  <c r="E67" i="1"/>
</calcChain>
</file>

<file path=xl/sharedStrings.xml><?xml version="1.0" encoding="utf-8"?>
<sst xmlns="http://schemas.openxmlformats.org/spreadsheetml/2006/main" count="341" uniqueCount="91">
  <si>
    <t>1.2.</t>
  </si>
  <si>
    <t>за счет средств юридических лиц</t>
  </si>
  <si>
    <t>за счет средств внебюджетных фондов</t>
  </si>
  <si>
    <t>за счет средств местных бюджетов</t>
  </si>
  <si>
    <t>за счет средств краевого бюджета</t>
  </si>
  <si>
    <t>за счет средств федерального бюджета</t>
  </si>
  <si>
    <t>Всего, в том числе:</t>
  </si>
  <si>
    <t>1.1.</t>
  </si>
  <si>
    <t>ВСЕГО</t>
  </si>
  <si>
    <t>ГРБС</t>
  </si>
  <si>
    <t xml:space="preserve">Код бюджетной классификации </t>
  </si>
  <si>
    <t>Наименование государственной программы / подпрограммы / мероприятия</t>
  </si>
  <si>
    <t>№ п/п</t>
  </si>
  <si>
    <t>1.</t>
  </si>
  <si>
    <t>2.1.</t>
  </si>
  <si>
    <t>2.2.</t>
  </si>
  <si>
    <t>3.1.</t>
  </si>
  <si>
    <t>3.2.</t>
  </si>
  <si>
    <t>Кроме того, планируемые объемы обязательств федерального бюджета</t>
  </si>
  <si>
    <t>2.</t>
  </si>
  <si>
    <t>3.</t>
  </si>
  <si>
    <t>Объем средств на реализацию Программы (тыс. руб.)</t>
  </si>
  <si>
    <t>Приложение 4</t>
  </si>
  <si>
    <t>к Программе</t>
  </si>
  <si>
    <t>Развитие инфраструктуры связи в Камчатском крае</t>
  </si>
  <si>
    <t>Повышение качества и доступности предоставления услуг, в том числе в электронной форме</t>
  </si>
  <si>
    <t>2.3.</t>
  </si>
  <si>
    <t>2.4.</t>
  </si>
  <si>
    <t>Автоматизация контрольно-надзорной деятельности</t>
  </si>
  <si>
    <t>2.5.</t>
  </si>
  <si>
    <t>2.6.</t>
  </si>
  <si>
    <t>2.7.</t>
  </si>
  <si>
    <t>2.8.</t>
  </si>
  <si>
    <t>2.9.</t>
  </si>
  <si>
    <t>2.10.</t>
  </si>
  <si>
    <t>2.11.</t>
  </si>
  <si>
    <t>Развитие и сопровождение системы электронного юридически значимого документооборота в Камчатском крае</t>
  </si>
  <si>
    <t>Цифровая трансформация иных отраслей</t>
  </si>
  <si>
    <t>Цифровая трансформация в сфере обеспечения безопасности</t>
  </si>
  <si>
    <t>Развитие информатизации в здравоохранении</t>
  </si>
  <si>
    <t>4.</t>
  </si>
  <si>
    <t>4.1.</t>
  </si>
  <si>
    <t>4.2.</t>
  </si>
  <si>
    <t>Развитие и сопровождение информационных технологий и информационных систем в сфере образования</t>
  </si>
  <si>
    <t>5.</t>
  </si>
  <si>
    <t>5.1.</t>
  </si>
  <si>
    <t>5.2.</t>
  </si>
  <si>
    <t>Цифровая трансформация в сфере занятости населения и труда</t>
  </si>
  <si>
    <t>Цифровая трансформация в сфере социальная помощи и поддержки населения</t>
  </si>
  <si>
    <t>6.</t>
  </si>
  <si>
    <t>6.1.</t>
  </si>
  <si>
    <t>6.2.</t>
  </si>
  <si>
    <t>6.3.</t>
  </si>
  <si>
    <t>Цифровая трансформация в сфере транспорта</t>
  </si>
  <si>
    <t>Развитие и сопровождение системы автоматической фиксации административных правонарушений в области безопасности дорожного движения</t>
  </si>
  <si>
    <t>7.</t>
  </si>
  <si>
    <t>7.1.</t>
  </si>
  <si>
    <t>7.2.</t>
  </si>
  <si>
    <t>7.3.</t>
  </si>
  <si>
    <t>Цифровая трансформация в сфере жилищно-коммунального хозяйства</t>
  </si>
  <si>
    <t>Цифровая трансформация в сфере строительства</t>
  </si>
  <si>
    <t>Цифровая трансформация в сфере земельных и имущественных отношений</t>
  </si>
  <si>
    <t>8.</t>
  </si>
  <si>
    <t>8.1.</t>
  </si>
  <si>
    <t>8.2.</t>
  </si>
  <si>
    <t>8.3.</t>
  </si>
  <si>
    <t>Обеспечение реализации государственной политики в сфере цифрового развития в Камчатском крае</t>
  </si>
  <si>
    <t>Обеспечение создания и функционирования центра компетенции по цифровым технологиям в Камчатском крае</t>
  </si>
  <si>
    <t>Выполнение технологических функций в области информатизации</t>
  </si>
  <si>
    <t>Развитие и поддержка вычислительной и телекоммуникационной инфраструктуры</t>
  </si>
  <si>
    <t>Создание, развитие и сопровождение информационных систем</t>
  </si>
  <si>
    <t>Финансовое обеспечение реализации государственной программы Камчатского края 
«Цифровая трансформация в Камчатском крае»</t>
  </si>
  <si>
    <t>Подпрограмма 1 «Развитие инфраструктуры связи»</t>
  </si>
  <si>
    <t>D2 Региональный проект «Информационная инфраструктура (Камчатский край)»</t>
  </si>
  <si>
    <t>Подпрограмма 2 «Цифровое государственное управление»</t>
  </si>
  <si>
    <t>D3 Региональный проект «Кадры для цифровой экономики (Камчатский край)»</t>
  </si>
  <si>
    <t>D4 Региональный проект «Информационная безопасность (Камчатский край)»</t>
  </si>
  <si>
    <t>D5 Региональный проект «Цифровые технологии (Камчатский край)»</t>
  </si>
  <si>
    <t>D6 Региональный проект «Цифровое государственное управление (Камчатский край)»</t>
  </si>
  <si>
    <t>Подпрограмма 3 «Цифровой контур здравоохранения»</t>
  </si>
  <si>
    <t>N7 Региональный проект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</si>
  <si>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Подпрограмма 4 «Цифровая образовательная среда»</t>
  </si>
  <si>
    <t>Е4 Региональный проект «Цифровая образовательная среда»</t>
  </si>
  <si>
    <t>Подпрограмма 5 «Цифровая трансформация социальной сферы»</t>
  </si>
  <si>
    <t>Подпрограмма 6 «Цифровая трансформация в сфере транспорта»</t>
  </si>
  <si>
    <t>R2 Региональный проект «Общесистемные меры развития дорожного хозяйства Камчатского края»</t>
  </si>
  <si>
    <t>Подпрограмма 7 «Умный регион»</t>
  </si>
  <si>
    <t>Подпрограмма 8 «Обеспечение реализации Программы»</t>
  </si>
  <si>
    <t>Государственная программа Камчатского края «Цифровая трансформация в Камчатском крае»</t>
  </si>
  <si>
    <t>за счет средств краевого бюджета, в т.ч.</t>
  </si>
  <si>
    <t>за счет средств местных бюджетов, в т.ч.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</si>
</sst>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р_._-;\-* #,##0.00\ _р_._-;_-* &quot;-&quot;??\ _р_._-;_-@_-"/>
    <numFmt numFmtId="165" formatCode="_-* #,##0.00_р_._-;\-* #,##0.00_р_._-;_-* &quot;-&quot;??_р_._-;_-@_-"/>
    <numFmt numFmtId="166" formatCode="#,##0.00000"/>
    <numFmt numFmtId="167" formatCode="0.00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8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0" fontId="10" fillId="0" borderId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2" borderId="0" xfId="0" applyFont="1" applyFill="1"/>
    <xf numFmtId="0" fontId="11" fillId="3" borderId="0" xfId="0" applyFont="1" applyFill="1" applyBorder="1"/>
    <xf numFmtId="166" fontId="11" fillId="3" borderId="0" xfId="0" applyNumberFormat="1" applyFont="1" applyFill="1" applyBorder="1"/>
    <xf numFmtId="4" fontId="11" fillId="3" borderId="0" xfId="0" applyNumberFormat="1" applyFont="1" applyFill="1" applyBorder="1" applyAlignment="1">
      <alignment horizontal="right" vertical="center"/>
    </xf>
    <xf numFmtId="166" fontId="11" fillId="2" borderId="1" xfId="0" applyNumberFormat="1" applyFont="1" applyFill="1" applyBorder="1" applyAlignment="1">
      <alignment horizontal="right" vertical="center"/>
    </xf>
    <xf numFmtId="166" fontId="11" fillId="2" borderId="15" xfId="0" applyNumberFormat="1" applyFont="1" applyFill="1" applyBorder="1" applyAlignment="1">
      <alignment horizontal="right" vertical="center"/>
    </xf>
    <xf numFmtId="166" fontId="11" fillId="2" borderId="2" xfId="0" applyNumberFormat="1" applyFont="1" applyFill="1" applyBorder="1" applyAlignment="1">
      <alignment horizontal="right" vertical="center"/>
    </xf>
    <xf numFmtId="166" fontId="11" fillId="2" borderId="16" xfId="0" applyNumberFormat="1" applyFont="1" applyFill="1" applyBorder="1" applyAlignment="1">
      <alignment horizontal="right" vertical="center"/>
    </xf>
    <xf numFmtId="166" fontId="11" fillId="2" borderId="3" xfId="0" applyNumberFormat="1" applyFont="1" applyFill="1" applyBorder="1" applyAlignment="1">
      <alignment horizontal="right" vertical="center"/>
    </xf>
    <xf numFmtId="166" fontId="11" fillId="2" borderId="13" xfId="0" applyNumberFormat="1" applyFont="1" applyFill="1" applyBorder="1" applyAlignment="1">
      <alignment horizontal="right" vertical="center"/>
    </xf>
    <xf numFmtId="166" fontId="12" fillId="2" borderId="1" xfId="0" applyNumberFormat="1" applyFont="1" applyFill="1" applyBorder="1" applyAlignment="1">
      <alignment horizontal="right" vertical="center"/>
    </xf>
    <xf numFmtId="166" fontId="12" fillId="2" borderId="15" xfId="0" applyNumberFormat="1" applyFont="1" applyFill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/>
    </xf>
    <xf numFmtId="166" fontId="12" fillId="2" borderId="16" xfId="0" applyNumberFormat="1" applyFont="1" applyFill="1" applyBorder="1" applyAlignment="1">
      <alignment horizontal="right" vertical="center"/>
    </xf>
    <xf numFmtId="166" fontId="12" fillId="2" borderId="3" xfId="0" applyNumberFormat="1" applyFont="1" applyFill="1" applyBorder="1" applyAlignment="1">
      <alignment horizontal="right" vertical="center"/>
    </xf>
    <xf numFmtId="166" fontId="12" fillId="2" borderId="13" xfId="0" applyNumberFormat="1" applyFont="1" applyFill="1" applyBorder="1" applyAlignment="1">
      <alignment horizontal="right" vertical="center"/>
    </xf>
    <xf numFmtId="166" fontId="12" fillId="2" borderId="0" xfId="0" applyNumberFormat="1" applyFont="1" applyFill="1" applyBorder="1" applyAlignment="1">
      <alignment horizontal="right"/>
    </xf>
    <xf numFmtId="166" fontId="12" fillId="2" borderId="17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horizontal="right" vertical="center"/>
    </xf>
    <xf numFmtId="166" fontId="14" fillId="2" borderId="16" xfId="0" applyNumberFormat="1" applyFont="1" applyFill="1" applyBorder="1" applyAlignment="1">
      <alignment horizontal="right" vertical="center"/>
    </xf>
    <xf numFmtId="166" fontId="14" fillId="2" borderId="18" xfId="0" applyNumberFormat="1" applyFont="1" applyFill="1" applyBorder="1" applyAlignment="1">
      <alignment horizontal="right" vertical="center"/>
    </xf>
    <xf numFmtId="166" fontId="11" fillId="2" borderId="0" xfId="0" applyNumberFormat="1" applyFont="1" applyFill="1" applyBorder="1" applyAlignment="1">
      <alignment horizontal="right" vertical="top"/>
    </xf>
    <xf numFmtId="166" fontId="11" fillId="2" borderId="17" xfId="0" applyNumberFormat="1" applyFont="1" applyFill="1" applyBorder="1" applyAlignment="1">
      <alignment horizontal="right" vertical="top"/>
    </xf>
    <xf numFmtId="166" fontId="12" fillId="2" borderId="0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vertical="top" wrapText="1"/>
    </xf>
    <xf numFmtId="0" fontId="11" fillId="2" borderId="9" xfId="0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2" fontId="12" fillId="2" borderId="2" xfId="0" applyNumberFormat="1" applyFont="1" applyFill="1" applyBorder="1" applyAlignment="1">
      <alignment horizontal="right" vertical="center"/>
    </xf>
    <xf numFmtId="2" fontId="12" fillId="2" borderId="16" xfId="0" applyNumberFormat="1" applyFont="1" applyFill="1" applyBorder="1" applyAlignment="1">
      <alignment horizontal="right" vertical="center"/>
    </xf>
    <xf numFmtId="167" fontId="12" fillId="2" borderId="2" xfId="0" applyNumberFormat="1" applyFont="1" applyFill="1" applyBorder="1" applyAlignment="1">
      <alignment horizontal="right" vertical="center"/>
    </xf>
    <xf numFmtId="167" fontId="12" fillId="2" borderId="16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11" fillId="2" borderId="0" xfId="0" applyFont="1" applyFill="1" applyAlignment="1"/>
    <xf numFmtId="4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166" fontId="11" fillId="2" borderId="0" xfId="0" applyNumberFormat="1" applyFont="1" applyFill="1" applyBorder="1" applyAlignment="1">
      <alignment wrapText="1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 vertical="top" wrapText="1"/>
    </xf>
    <xf numFmtId="0" fontId="11" fillId="2" borderId="0" xfId="0" applyFont="1" applyFill="1" applyAlignment="1">
      <alignment vertical="center" wrapText="1"/>
    </xf>
    <xf numFmtId="166" fontId="11" fillId="2" borderId="0" xfId="0" applyNumberFormat="1" applyFont="1" applyFill="1" applyBorder="1" applyAlignment="1"/>
    <xf numFmtId="166" fontId="11" fillId="2" borderId="0" xfId="0" applyNumberFormat="1" applyFont="1" applyFill="1" applyBorder="1"/>
    <xf numFmtId="0" fontId="11" fillId="2" borderId="7" xfId="0" applyFont="1" applyFill="1" applyBorder="1"/>
    <xf numFmtId="166" fontId="11" fillId="2" borderId="7" xfId="0" applyNumberFormat="1" applyFont="1" applyFill="1" applyBorder="1"/>
    <xf numFmtId="4" fontId="11" fillId="2" borderId="7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right" vertical="center"/>
    </xf>
    <xf numFmtId="166" fontId="13" fillId="2" borderId="15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right" vertical="center"/>
    </xf>
    <xf numFmtId="166" fontId="13" fillId="2" borderId="16" xfId="0" applyNumberFormat="1" applyFont="1" applyFill="1" applyBorder="1" applyAlignment="1">
      <alignment horizontal="right" vertical="center"/>
    </xf>
    <xf numFmtId="166" fontId="12" fillId="2" borderId="17" xfId="0" applyNumberFormat="1" applyFont="1" applyFill="1" applyBorder="1" applyAlignment="1">
      <alignment horizontal="right" vertical="top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right" vertical="center"/>
    </xf>
    <xf numFmtId="166" fontId="15" fillId="2" borderId="15" xfId="0" applyNumberFormat="1" applyFont="1" applyFill="1" applyBorder="1" applyAlignment="1">
      <alignment horizontal="right" vertical="center"/>
    </xf>
    <xf numFmtId="16" fontId="11" fillId="2" borderId="6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 wrapText="1"/>
    </xf>
    <xf numFmtId="49" fontId="12" fillId="2" borderId="6" xfId="0" applyNumberFormat="1" applyFont="1" applyFill="1" applyBorder="1" applyAlignment="1">
      <alignment horizontal="center" vertical="top" wrapText="1"/>
    </xf>
    <xf numFmtId="49" fontId="12" fillId="2" borderId="5" xfId="0" applyNumberFormat="1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" fontId="12" fillId="2" borderId="6" xfId="0" applyNumberFormat="1" applyFont="1" applyFill="1" applyBorder="1" applyAlignment="1">
      <alignment horizontal="center" vertical="top" wrapText="1"/>
    </xf>
    <xf numFmtId="16" fontId="12" fillId="2" borderId="5" xfId="0" applyNumberFormat="1" applyFont="1" applyFill="1" applyBorder="1" applyAlignment="1">
      <alignment horizontal="center" vertical="top" wrapText="1"/>
    </xf>
    <xf numFmtId="16" fontId="12" fillId="2" borderId="4" xfId="0" applyNumberFormat="1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</cellXfs>
  <cellStyles count="38">
    <cellStyle name="Обычный" xfId="0" builtinId="0"/>
    <cellStyle name="Обычный 2" xfId="1"/>
    <cellStyle name="Обычный 2 2" xfId="3"/>
    <cellStyle name="Обычный 2 2 2" xfId="8"/>
    <cellStyle name="Обычный 2 2 2 2" xfId="22"/>
    <cellStyle name="Обычный 2 2 2 2 2" xfId="36"/>
    <cellStyle name="Обычный 2 2 2 3" xfId="29"/>
    <cellStyle name="Обычный 2 2 3" xfId="17"/>
    <cellStyle name="Обычный 2 2 3 2" xfId="32"/>
    <cellStyle name="Обычный 2 3" xfId="9"/>
    <cellStyle name="Обычный 2 3 2" xfId="23"/>
    <cellStyle name="Обычный 2 3 2 2" xfId="37"/>
    <cellStyle name="Обычный 2 3 3" xfId="18"/>
    <cellStyle name="Обычный 2 3 3 2" xfId="33"/>
    <cellStyle name="Обычный 2 3 4" xfId="30"/>
    <cellStyle name="Обычный 2 4" xfId="12"/>
    <cellStyle name="Обычный 2 5" xfId="14"/>
    <cellStyle name="Обычный 2 6" xfId="7"/>
    <cellStyle name="Обычный 2 6 2" xfId="21"/>
    <cellStyle name="Обычный 2 6 2 2" xfId="35"/>
    <cellStyle name="Обычный 2 6 3" xfId="28"/>
    <cellStyle name="Обычный 2 7" xfId="16"/>
    <cellStyle name="Обычный 2 7 2" xfId="31"/>
    <cellStyle name="Обычный 2 8" xfId="24"/>
    <cellStyle name="Обычный 3" xfId="4"/>
    <cellStyle name="Обычный 3 2" xfId="6"/>
    <cellStyle name="Обычный 3 3" xfId="10"/>
    <cellStyle name="Обычный 3 4" xfId="26"/>
    <cellStyle name="Обычный 4" xfId="2"/>
    <cellStyle name="Обычный 4 2" xfId="11"/>
    <cellStyle name="Обычный 4 3" xfId="25"/>
    <cellStyle name="Обычный 5" xfId="20"/>
    <cellStyle name="Обычный 6" xfId="19"/>
    <cellStyle name="Обычный 6 2" xfId="34"/>
    <cellStyle name="Финансовый 2" xfId="5"/>
    <cellStyle name="Финансовый 2 2" xfId="15"/>
    <cellStyle name="Финансовый 2 3" xfId="13"/>
    <cellStyle name="Финансовый 2 4" xfId="27"/>
  </cellStyles>
  <dxfs count="0"/>
  <tableStyles count="0" defaultTableStyle="TableStyleMedium2" defaultPivotStyle="PivotStyleLight16"/>
  <colors>
    <mruColors>
      <color rgb="FF99FF33"/>
      <color rgb="FFCC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23"/>
  <sheetViews>
    <sheetView showZeros="0" tabSelected="1" view="pageBreakPreview" zoomScale="85" zoomScaleNormal="85" zoomScaleSheetLayoutView="85" zoomScalePageLayoutView="70" workbookViewId="0">
      <pane xSplit="1" ySplit="8" topLeftCell="B295" activePane="bottomRight" state="frozen"/>
      <selection pane="topRight" activeCell="B1" sqref="B1"/>
      <selection pane="bottomLeft" activeCell="A9" sqref="A9"/>
      <selection pane="bottomRight" activeCell="F251" sqref="F251"/>
    </sheetView>
  </sheetViews>
  <sheetFormatPr defaultColWidth="9.140625" defaultRowHeight="15.75" x14ac:dyDescent="0.25"/>
  <cols>
    <col min="1" max="1" width="6.28515625" style="1" customWidth="1"/>
    <col min="2" max="2" width="36.5703125" style="1" customWidth="1"/>
    <col min="3" max="3" width="45.5703125" style="1" customWidth="1"/>
    <col min="4" max="4" width="16.85546875" style="1" customWidth="1"/>
    <col min="5" max="5" width="18.42578125" style="1" customWidth="1"/>
    <col min="6" max="6" width="17.28515625" style="9" customWidth="1"/>
    <col min="7" max="7" width="18.140625" style="7" customWidth="1"/>
    <col min="8" max="8" width="17.28515625" style="8" customWidth="1"/>
    <col min="9" max="16384" width="9.140625" style="1"/>
  </cols>
  <sheetData>
    <row r="1" spans="1:8" ht="15.75" customHeight="1" x14ac:dyDescent="0.25">
      <c r="A1" s="51"/>
      <c r="B1" s="51"/>
      <c r="C1" s="51"/>
      <c r="D1" s="51"/>
      <c r="E1" s="6"/>
      <c r="F1" s="52"/>
      <c r="G1" s="53"/>
      <c r="H1" s="54" t="s">
        <v>22</v>
      </c>
    </row>
    <row r="2" spans="1:8" ht="17.25" customHeight="1" x14ac:dyDescent="0.25">
      <c r="A2" s="55"/>
      <c r="B2" s="55"/>
      <c r="C2" s="53"/>
      <c r="D2" s="53"/>
      <c r="E2" s="53"/>
      <c r="F2" s="56"/>
      <c r="G2" s="57"/>
      <c r="H2" s="58" t="s">
        <v>23</v>
      </c>
    </row>
    <row r="3" spans="1:8" ht="16.5" customHeight="1" x14ac:dyDescent="0.25">
      <c r="A3" s="53"/>
      <c r="B3" s="53"/>
      <c r="C3" s="53"/>
      <c r="D3" s="53"/>
      <c r="E3" s="53"/>
      <c r="F3" s="52"/>
      <c r="G3" s="53"/>
      <c r="H3" s="59"/>
    </row>
    <row r="4" spans="1:8" ht="36" customHeight="1" x14ac:dyDescent="0.25">
      <c r="A4" s="90" t="s">
        <v>71</v>
      </c>
      <c r="B4" s="90"/>
      <c r="C4" s="90"/>
      <c r="D4" s="90"/>
      <c r="E4" s="90"/>
      <c r="F4" s="90"/>
      <c r="G4" s="90"/>
      <c r="H4" s="90"/>
    </row>
    <row r="5" spans="1:8" ht="16.5" customHeight="1" x14ac:dyDescent="0.25">
      <c r="A5" s="60"/>
      <c r="B5" s="60"/>
      <c r="C5" s="60"/>
      <c r="D5" s="60"/>
      <c r="E5" s="61"/>
      <c r="F5" s="62"/>
      <c r="G5" s="60"/>
      <c r="H5" s="61"/>
    </row>
    <row r="6" spans="1:8" ht="39.75" customHeight="1" x14ac:dyDescent="0.25">
      <c r="A6" s="103" t="s">
        <v>12</v>
      </c>
      <c r="B6" s="97" t="s">
        <v>11</v>
      </c>
      <c r="C6" s="97"/>
      <c r="D6" s="63" t="s">
        <v>10</v>
      </c>
      <c r="E6" s="99" t="s">
        <v>21</v>
      </c>
      <c r="F6" s="100"/>
      <c r="G6" s="100"/>
      <c r="H6" s="101"/>
    </row>
    <row r="7" spans="1:8" x14ac:dyDescent="0.25">
      <c r="A7" s="104"/>
      <c r="B7" s="98"/>
      <c r="C7" s="98"/>
      <c r="D7" s="50" t="s">
        <v>9</v>
      </c>
      <c r="E7" s="50" t="s">
        <v>8</v>
      </c>
      <c r="F7" s="49">
        <v>2022</v>
      </c>
      <c r="G7" s="50">
        <v>2023</v>
      </c>
      <c r="H7" s="64">
        <v>2024</v>
      </c>
    </row>
    <row r="8" spans="1:8" x14ac:dyDescent="0.25">
      <c r="A8" s="65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40">
        <v>8</v>
      </c>
    </row>
    <row r="9" spans="1:8" s="3" customFormat="1" x14ac:dyDescent="0.2">
      <c r="A9" s="108"/>
      <c r="B9" s="94" t="s">
        <v>88</v>
      </c>
      <c r="C9" s="80" t="s">
        <v>6</v>
      </c>
      <c r="D9" s="81"/>
      <c r="E9" s="82">
        <f>SUM(F9:H9)</f>
        <v>2543034.5082600005</v>
      </c>
      <c r="F9" s="82">
        <f>F10+F17</f>
        <v>1070940.7861000001</v>
      </c>
      <c r="G9" s="82">
        <f>G10+G17</f>
        <v>744627.59813000006</v>
      </c>
      <c r="H9" s="83">
        <f>H10+H17</f>
        <v>727466.12403000006</v>
      </c>
    </row>
    <row r="10" spans="1:8" s="3" customFormat="1" x14ac:dyDescent="0.2">
      <c r="A10" s="109"/>
      <c r="B10" s="95"/>
      <c r="C10" s="77" t="s">
        <v>5</v>
      </c>
      <c r="D10" s="78"/>
      <c r="E10" s="79">
        <f>SUM(F10:H10)</f>
        <v>270795.2</v>
      </c>
      <c r="F10" s="79">
        <f>SUM(F11:F16)</f>
        <v>72639</v>
      </c>
      <c r="G10" s="79">
        <f t="shared" ref="G10" si="0">SUM(G11:G16)</f>
        <v>51686.1</v>
      </c>
      <c r="H10" s="79">
        <f>SUM(H11:H16)</f>
        <v>146470.1</v>
      </c>
    </row>
    <row r="11" spans="1:8" s="3" customFormat="1" x14ac:dyDescent="0.2">
      <c r="A11" s="109"/>
      <c r="B11" s="95"/>
      <c r="C11" s="42"/>
      <c r="D11" s="25">
        <v>813</v>
      </c>
      <c r="E11" s="18">
        <f>F11+G11+H11</f>
        <v>20791.3</v>
      </c>
      <c r="F11" s="18"/>
      <c r="G11" s="18"/>
      <c r="H11" s="19">
        <v>20791.3</v>
      </c>
    </row>
    <row r="12" spans="1:8" s="3" customFormat="1" x14ac:dyDescent="0.2">
      <c r="A12" s="109"/>
      <c r="B12" s="95"/>
      <c r="C12" s="42"/>
      <c r="D12" s="25">
        <v>814</v>
      </c>
      <c r="E12" s="18">
        <f t="shared" ref="E12:E16" si="1">F12+G12+H12</f>
        <v>76765.3</v>
      </c>
      <c r="F12" s="18">
        <v>31035.4</v>
      </c>
      <c r="G12" s="18">
        <v>21765.1</v>
      </c>
      <c r="H12" s="19">
        <v>23964.799999999999</v>
      </c>
    </row>
    <row r="13" spans="1:8" s="3" customFormat="1" x14ac:dyDescent="0.2">
      <c r="A13" s="109"/>
      <c r="B13" s="95"/>
      <c r="C13" s="42"/>
      <c r="D13" s="25">
        <v>815</v>
      </c>
      <c r="E13" s="18">
        <f t="shared" si="1"/>
        <v>4476.5</v>
      </c>
      <c r="F13" s="18">
        <v>4476.5</v>
      </c>
      <c r="G13" s="18"/>
      <c r="H13" s="19"/>
    </row>
    <row r="14" spans="1:8" s="3" customFormat="1" x14ac:dyDescent="0.2">
      <c r="A14" s="109"/>
      <c r="B14" s="95"/>
      <c r="C14" s="42"/>
      <c r="D14" s="25">
        <v>819</v>
      </c>
      <c r="E14" s="18">
        <f t="shared" si="1"/>
        <v>5838.3</v>
      </c>
      <c r="F14" s="18">
        <v>5838.3</v>
      </c>
      <c r="G14" s="18"/>
      <c r="H14" s="19"/>
    </row>
    <row r="15" spans="1:8" s="3" customFormat="1" x14ac:dyDescent="0.2">
      <c r="A15" s="109"/>
      <c r="B15" s="95"/>
      <c r="C15" s="42"/>
      <c r="D15" s="25">
        <v>820</v>
      </c>
      <c r="E15" s="18">
        <f t="shared" si="1"/>
        <v>122191.20000000001</v>
      </c>
      <c r="F15" s="18"/>
      <c r="G15" s="18">
        <f>20722.6+4476.5</f>
        <v>25199.1</v>
      </c>
      <c r="H15" s="19">
        <f>92515.6+4476.5</f>
        <v>96992.1</v>
      </c>
    </row>
    <row r="16" spans="1:8" s="3" customFormat="1" x14ac:dyDescent="0.2">
      <c r="A16" s="109"/>
      <c r="B16" s="95"/>
      <c r="C16" s="42"/>
      <c r="D16" s="25">
        <v>834</v>
      </c>
      <c r="E16" s="18">
        <f t="shared" si="1"/>
        <v>40732.6</v>
      </c>
      <c r="F16" s="18">
        <v>31288.799999999999</v>
      </c>
      <c r="G16" s="18">
        <v>4721.8999999999996</v>
      </c>
      <c r="H16" s="19">
        <v>4721.8999999999996</v>
      </c>
    </row>
    <row r="17" spans="1:9" s="3" customFormat="1" ht="15" customHeight="1" x14ac:dyDescent="0.2">
      <c r="A17" s="109"/>
      <c r="B17" s="95"/>
      <c r="C17" s="77" t="s">
        <v>89</v>
      </c>
      <c r="D17" s="78"/>
      <c r="E17" s="79">
        <f>SUM(F17:H17)</f>
        <v>2272239.3082600003</v>
      </c>
      <c r="F17" s="79">
        <f>SUM(F19:F31)</f>
        <v>998301.78610000003</v>
      </c>
      <c r="G17" s="79">
        <f t="shared" ref="G17" si="2">SUM(G19:G31)</f>
        <v>692941.49813000008</v>
      </c>
      <c r="H17" s="79">
        <f>SUM(H19:H31)</f>
        <v>580996.02403000009</v>
      </c>
      <c r="I17" s="44"/>
    </row>
    <row r="18" spans="1:9" s="4" customFormat="1" hidden="1" x14ac:dyDescent="0.2">
      <c r="A18" s="109"/>
      <c r="B18" s="95"/>
      <c r="C18" s="38"/>
      <c r="D18" s="25">
        <f>D285</f>
        <v>0</v>
      </c>
      <c r="E18" s="37">
        <f t="shared" ref="E18:H18" si="3">E285</f>
        <v>0</v>
      </c>
      <c r="F18" s="37">
        <f t="shared" si="3"/>
        <v>0</v>
      </c>
      <c r="G18" s="37">
        <f t="shared" si="3"/>
        <v>0</v>
      </c>
      <c r="H18" s="76">
        <f t="shared" si="3"/>
        <v>0</v>
      </c>
    </row>
    <row r="19" spans="1:9" s="4" customFormat="1" x14ac:dyDescent="0.2">
      <c r="A19" s="109"/>
      <c r="B19" s="95"/>
      <c r="C19" s="38"/>
      <c r="D19" s="25">
        <v>804</v>
      </c>
      <c r="E19" s="18">
        <f>F19+G19+H19</f>
        <v>4500</v>
      </c>
      <c r="F19" s="18">
        <v>1500</v>
      </c>
      <c r="G19" s="18">
        <v>1500</v>
      </c>
      <c r="H19" s="18">
        <v>1500</v>
      </c>
    </row>
    <row r="20" spans="1:9" s="4" customFormat="1" x14ac:dyDescent="0.2">
      <c r="A20" s="109"/>
      <c r="B20" s="95"/>
      <c r="C20" s="38"/>
      <c r="D20" s="25">
        <v>810</v>
      </c>
      <c r="E20" s="18">
        <f t="shared" ref="E20:E31" si="4">F20+G20+H20</f>
        <v>7350</v>
      </c>
      <c r="F20" s="18">
        <f>3300+1350</f>
        <v>4650</v>
      </c>
      <c r="G20" s="18">
        <v>1350</v>
      </c>
      <c r="H20" s="18">
        <v>1350</v>
      </c>
    </row>
    <row r="21" spans="1:9" s="4" customFormat="1" x14ac:dyDescent="0.2">
      <c r="A21" s="109"/>
      <c r="B21" s="95"/>
      <c r="C21" s="38"/>
      <c r="D21" s="25">
        <v>811</v>
      </c>
      <c r="E21" s="18">
        <f t="shared" si="4"/>
        <v>287769.07821000001</v>
      </c>
      <c r="F21" s="18">
        <v>98266.346210000003</v>
      </c>
      <c r="G21" s="18">
        <f>1372.8+2756+102685.488</f>
        <v>106814.288</v>
      </c>
      <c r="H21" s="19">
        <f>1427.712+2866.24+78394.492</f>
        <v>82688.444000000003</v>
      </c>
    </row>
    <row r="22" spans="1:9" s="4" customFormat="1" x14ac:dyDescent="0.2">
      <c r="A22" s="109"/>
      <c r="B22" s="95"/>
      <c r="C22" s="38"/>
      <c r="D22" s="25">
        <v>813</v>
      </c>
      <c r="E22" s="18">
        <f t="shared" si="4"/>
        <v>36046.93406</v>
      </c>
      <c r="F22" s="18">
        <v>12737.654560000001</v>
      </c>
      <c r="G22" s="18">
        <v>12026.554400000001</v>
      </c>
      <c r="H22" s="19">
        <v>11282.7251</v>
      </c>
    </row>
    <row r="23" spans="1:9" s="4" customFormat="1" x14ac:dyDescent="0.2">
      <c r="A23" s="109"/>
      <c r="B23" s="95"/>
      <c r="C23" s="38"/>
      <c r="D23" s="25">
        <v>814</v>
      </c>
      <c r="E23" s="18">
        <f t="shared" si="4"/>
        <v>222577.7071</v>
      </c>
      <c r="F23" s="18">
        <v>92763.7889</v>
      </c>
      <c r="G23" s="18">
        <v>64895.849499999997</v>
      </c>
      <c r="H23" s="19">
        <v>64918.068700000003</v>
      </c>
    </row>
    <row r="24" spans="1:9" s="4" customFormat="1" x14ac:dyDescent="0.2">
      <c r="A24" s="109"/>
      <c r="B24" s="95"/>
      <c r="C24" s="38"/>
      <c r="D24" s="25">
        <v>815</v>
      </c>
      <c r="E24" s="18">
        <f t="shared" si="4"/>
        <v>61247.860270000005</v>
      </c>
      <c r="F24" s="18">
        <v>23565.260269999999</v>
      </c>
      <c r="G24" s="18">
        <v>18841.3</v>
      </c>
      <c r="H24" s="19">
        <v>18841.3</v>
      </c>
    </row>
    <row r="25" spans="1:9" s="4" customFormat="1" x14ac:dyDescent="0.2">
      <c r="A25" s="109"/>
      <c r="B25" s="95"/>
      <c r="C25" s="38"/>
      <c r="D25" s="25">
        <v>820</v>
      </c>
      <c r="E25" s="18">
        <f t="shared" si="4"/>
        <v>1528520.7332200001</v>
      </c>
      <c r="F25" s="18">
        <v>716097.50268000003</v>
      </c>
      <c r="G25" s="18">
        <v>449760.62527000002</v>
      </c>
      <c r="H25" s="19">
        <v>362662.60527</v>
      </c>
    </row>
    <row r="26" spans="1:9" s="4" customFormat="1" x14ac:dyDescent="0.2">
      <c r="A26" s="109"/>
      <c r="B26" s="95"/>
      <c r="C26" s="38"/>
      <c r="D26" s="25">
        <v>829</v>
      </c>
      <c r="E26" s="18">
        <f t="shared" si="4"/>
        <v>4425.5550000000003</v>
      </c>
      <c r="F26" s="18">
        <v>1475.1849999999999</v>
      </c>
      <c r="G26" s="18">
        <v>1475.1849999999999</v>
      </c>
      <c r="H26" s="18">
        <v>1475.1849999999999</v>
      </c>
    </row>
    <row r="27" spans="1:9" s="4" customFormat="1" x14ac:dyDescent="0.2">
      <c r="A27" s="109"/>
      <c r="B27" s="95"/>
      <c r="C27" s="38"/>
      <c r="D27" s="25">
        <v>833</v>
      </c>
      <c r="E27" s="18">
        <f t="shared" si="4"/>
        <v>105690</v>
      </c>
      <c r="F27" s="18">
        <v>35230</v>
      </c>
      <c r="G27" s="18">
        <v>35230</v>
      </c>
      <c r="H27" s="18">
        <v>35230</v>
      </c>
    </row>
    <row r="28" spans="1:9" s="4" customFormat="1" x14ac:dyDescent="0.2">
      <c r="A28" s="109"/>
      <c r="B28" s="95"/>
      <c r="C28" s="38"/>
      <c r="D28" s="25">
        <v>834</v>
      </c>
      <c r="E28" s="18">
        <f t="shared" si="4"/>
        <v>411.44040000000001</v>
      </c>
      <c r="F28" s="18">
        <v>316.04847999999998</v>
      </c>
      <c r="G28" s="18">
        <v>47.695959999999999</v>
      </c>
      <c r="H28" s="19">
        <v>47.695959999999999</v>
      </c>
    </row>
    <row r="29" spans="1:9" s="4" customFormat="1" x14ac:dyDescent="0.2">
      <c r="A29" s="109"/>
      <c r="B29" s="95"/>
      <c r="C29" s="38"/>
      <c r="D29" s="25">
        <v>837</v>
      </c>
      <c r="E29" s="18">
        <f t="shared" si="4"/>
        <v>3000</v>
      </c>
      <c r="F29" s="47">
        <v>1000</v>
      </c>
      <c r="G29" s="47">
        <v>1000</v>
      </c>
      <c r="H29" s="47">
        <v>1000</v>
      </c>
    </row>
    <row r="30" spans="1:9" s="4" customFormat="1" x14ac:dyDescent="0.2">
      <c r="A30" s="109"/>
      <c r="B30" s="95"/>
      <c r="C30" s="38"/>
      <c r="D30" s="25">
        <v>838</v>
      </c>
      <c r="E30" s="18">
        <f t="shared" si="4"/>
        <v>2200</v>
      </c>
      <c r="F30" s="47">
        <v>2200</v>
      </c>
      <c r="G30" s="47"/>
      <c r="H30" s="48"/>
    </row>
    <row r="31" spans="1:9" s="4" customFormat="1" x14ac:dyDescent="0.2">
      <c r="A31" s="109"/>
      <c r="B31" s="95"/>
      <c r="C31" s="38"/>
      <c r="D31" s="25">
        <v>843</v>
      </c>
      <c r="E31" s="18">
        <f t="shared" si="4"/>
        <v>8500</v>
      </c>
      <c r="F31" s="47">
        <v>8500</v>
      </c>
      <c r="G31" s="45"/>
      <c r="H31" s="46"/>
    </row>
    <row r="32" spans="1:9" s="3" customFormat="1" x14ac:dyDescent="0.2">
      <c r="A32" s="109"/>
      <c r="B32" s="95"/>
      <c r="C32" s="42" t="s">
        <v>90</v>
      </c>
      <c r="D32" s="25"/>
      <c r="E32" s="18"/>
      <c r="F32" s="18"/>
      <c r="G32" s="18"/>
      <c r="H32" s="19"/>
    </row>
    <row r="33" spans="1:8" s="4" customFormat="1" x14ac:dyDescent="0.2">
      <c r="A33" s="109"/>
      <c r="B33" s="95"/>
      <c r="C33" s="42" t="s">
        <v>2</v>
      </c>
      <c r="D33" s="25"/>
      <c r="E33" s="18"/>
      <c r="F33" s="18"/>
      <c r="G33" s="18"/>
      <c r="H33" s="19"/>
    </row>
    <row r="34" spans="1:8" s="4" customFormat="1" x14ac:dyDescent="0.2">
      <c r="A34" s="109"/>
      <c r="B34" s="95"/>
      <c r="C34" s="42" t="s">
        <v>1</v>
      </c>
      <c r="D34" s="25"/>
      <c r="E34" s="12"/>
      <c r="F34" s="18"/>
      <c r="G34" s="18"/>
      <c r="H34" s="19"/>
    </row>
    <row r="35" spans="1:8" s="4" customFormat="1" ht="31.5" x14ac:dyDescent="0.2">
      <c r="A35" s="110"/>
      <c r="B35" s="96"/>
      <c r="C35" s="43" t="s">
        <v>18</v>
      </c>
      <c r="D35" s="26"/>
      <c r="E35" s="14"/>
      <c r="F35" s="20"/>
      <c r="G35" s="20"/>
      <c r="H35" s="21"/>
    </row>
    <row r="36" spans="1:8" s="3" customFormat="1" x14ac:dyDescent="0.2">
      <c r="A36" s="105" t="s">
        <v>13</v>
      </c>
      <c r="B36" s="94" t="s">
        <v>72</v>
      </c>
      <c r="C36" s="41" t="s">
        <v>6</v>
      </c>
      <c r="D36" s="24"/>
      <c r="E36" s="16">
        <f>E37+E41</f>
        <v>839043.46059999999</v>
      </c>
      <c r="F36" s="16">
        <f>F37+F41</f>
        <v>263970.24848000001</v>
      </c>
      <c r="G36" s="16">
        <f t="shared" ref="G36:H36" si="5">G37+G41</f>
        <v>296277.51514999999</v>
      </c>
      <c r="H36" s="16">
        <f t="shared" si="5"/>
        <v>278795.69697000005</v>
      </c>
    </row>
    <row r="37" spans="1:8" s="4" customFormat="1" x14ac:dyDescent="0.2">
      <c r="A37" s="106"/>
      <c r="B37" s="95"/>
      <c r="C37" s="42" t="s">
        <v>5</v>
      </c>
      <c r="D37" s="25"/>
      <c r="E37" s="18">
        <f>F37+G37+H37</f>
        <v>159809.1</v>
      </c>
      <c r="F37" s="18">
        <f>F38+F39+F40</f>
        <v>37127.1</v>
      </c>
      <c r="G37" s="18">
        <f t="shared" ref="G37:H37" si="6">G38+G39+G40</f>
        <v>25444.5</v>
      </c>
      <c r="H37" s="18">
        <f t="shared" si="6"/>
        <v>97237.5</v>
      </c>
    </row>
    <row r="38" spans="1:8" s="4" customFormat="1" x14ac:dyDescent="0.2">
      <c r="A38" s="106"/>
      <c r="B38" s="95"/>
      <c r="C38" s="38"/>
      <c r="D38" s="25">
        <v>819</v>
      </c>
      <c r="E38" s="18">
        <f>F38+G38+H38</f>
        <v>5838.3</v>
      </c>
      <c r="F38" s="18">
        <v>5838.3</v>
      </c>
      <c r="G38" s="18"/>
      <c r="H38" s="19"/>
    </row>
    <row r="39" spans="1:8" s="4" customFormat="1" x14ac:dyDescent="0.2">
      <c r="A39" s="106"/>
      <c r="B39" s="95"/>
      <c r="C39" s="38"/>
      <c r="D39" s="25">
        <v>820</v>
      </c>
      <c r="E39" s="18">
        <f>F39+G39+H39</f>
        <v>113238.20000000001</v>
      </c>
      <c r="F39" s="18"/>
      <c r="G39" s="18">
        <v>20722.599999999999</v>
      </c>
      <c r="H39" s="19">
        <v>92515.6</v>
      </c>
    </row>
    <row r="40" spans="1:8" s="4" customFormat="1" x14ac:dyDescent="0.2">
      <c r="A40" s="106"/>
      <c r="B40" s="95"/>
      <c r="C40" s="38"/>
      <c r="D40" s="25">
        <v>834</v>
      </c>
      <c r="E40" s="18">
        <f>F40+G40+H40</f>
        <v>40732.6</v>
      </c>
      <c r="F40" s="18">
        <v>31288.799999999999</v>
      </c>
      <c r="G40" s="18">
        <v>4721.8999999999996</v>
      </c>
      <c r="H40" s="18">
        <v>4721.8999999999996</v>
      </c>
    </row>
    <row r="41" spans="1:8" s="3" customFormat="1" x14ac:dyDescent="0.2">
      <c r="A41" s="106"/>
      <c r="B41" s="95"/>
      <c r="C41" s="42" t="s">
        <v>4</v>
      </c>
      <c r="D41" s="25"/>
      <c r="E41" s="37">
        <f>E42+E43</f>
        <v>679234.36060000001</v>
      </c>
      <c r="F41" s="37">
        <f t="shared" ref="F41:H41" si="7">F42+F43</f>
        <v>226843.14848</v>
      </c>
      <c r="G41" s="37">
        <f t="shared" si="7"/>
        <v>270833.01514999999</v>
      </c>
      <c r="H41" s="37">
        <f t="shared" si="7"/>
        <v>181558.19697000002</v>
      </c>
    </row>
    <row r="42" spans="1:8" s="4" customFormat="1" x14ac:dyDescent="0.2">
      <c r="A42" s="106"/>
      <c r="B42" s="95"/>
      <c r="C42" s="38"/>
      <c r="D42" s="25">
        <v>820</v>
      </c>
      <c r="E42" s="18">
        <f>F42+G42+H42</f>
        <v>678822.92020000005</v>
      </c>
      <c r="F42" s="18">
        <f>F50</f>
        <v>226527.1</v>
      </c>
      <c r="G42" s="18">
        <f>G50+G61</f>
        <v>270785.31919000001</v>
      </c>
      <c r="H42" s="18">
        <f>H50+H61</f>
        <v>181510.50101000001</v>
      </c>
    </row>
    <row r="43" spans="1:8" s="4" customFormat="1" x14ac:dyDescent="0.2">
      <c r="A43" s="106"/>
      <c r="B43" s="95"/>
      <c r="C43" s="38"/>
      <c r="D43" s="25">
        <v>834</v>
      </c>
      <c r="E43" s="18">
        <f>F43+G43+H43</f>
        <v>411.44040000000001</v>
      </c>
      <c r="F43" s="18">
        <v>316.04847999999998</v>
      </c>
      <c r="G43" s="18">
        <v>47.695959999999999</v>
      </c>
      <c r="H43" s="18">
        <v>47.695959999999999</v>
      </c>
    </row>
    <row r="44" spans="1:8" s="3" customFormat="1" x14ac:dyDescent="0.2">
      <c r="A44" s="106"/>
      <c r="B44" s="95"/>
      <c r="C44" s="42" t="s">
        <v>3</v>
      </c>
      <c r="D44" s="25"/>
      <c r="E44" s="18"/>
      <c r="F44" s="18"/>
      <c r="G44" s="18"/>
      <c r="H44" s="19"/>
    </row>
    <row r="45" spans="1:8" s="4" customFormat="1" x14ac:dyDescent="0.2">
      <c r="A45" s="106"/>
      <c r="B45" s="95"/>
      <c r="C45" s="42" t="s">
        <v>2</v>
      </c>
      <c r="D45" s="25"/>
      <c r="E45" s="18"/>
      <c r="F45" s="18"/>
      <c r="G45" s="18"/>
      <c r="H45" s="19"/>
    </row>
    <row r="46" spans="1:8" s="4" customFormat="1" x14ac:dyDescent="0.2">
      <c r="A46" s="106"/>
      <c r="B46" s="95"/>
      <c r="C46" s="42" t="s">
        <v>1</v>
      </c>
      <c r="D46" s="25"/>
      <c r="E46" s="18"/>
      <c r="F46" s="18"/>
      <c r="G46" s="18"/>
      <c r="H46" s="19"/>
    </row>
    <row r="47" spans="1:8" s="4" customFormat="1" ht="31.5" x14ac:dyDescent="0.2">
      <c r="A47" s="107"/>
      <c r="B47" s="96"/>
      <c r="C47" s="43" t="s">
        <v>18</v>
      </c>
      <c r="D47" s="26"/>
      <c r="E47" s="20"/>
      <c r="F47" s="20"/>
      <c r="G47" s="20"/>
      <c r="H47" s="21"/>
    </row>
    <row r="48" spans="1:8" s="4" customFormat="1" x14ac:dyDescent="0.2">
      <c r="A48" s="102" t="s">
        <v>7</v>
      </c>
      <c r="B48" s="87" t="s">
        <v>24</v>
      </c>
      <c r="C48" s="66" t="s">
        <v>6</v>
      </c>
      <c r="D48" s="27"/>
      <c r="E48" s="10">
        <f>E50</f>
        <v>677679.1</v>
      </c>
      <c r="F48" s="10">
        <f t="shared" ref="F48:H48" si="8">F50</f>
        <v>226527.1</v>
      </c>
      <c r="G48" s="10">
        <f t="shared" si="8"/>
        <v>270576</v>
      </c>
      <c r="H48" s="11">
        <f t="shared" si="8"/>
        <v>180576</v>
      </c>
    </row>
    <row r="49" spans="1:8" s="4" customFormat="1" x14ac:dyDescent="0.2">
      <c r="A49" s="85"/>
      <c r="B49" s="88"/>
      <c r="C49" s="38" t="s">
        <v>5</v>
      </c>
      <c r="D49" s="28"/>
      <c r="E49" s="12"/>
      <c r="F49" s="12"/>
      <c r="G49" s="12"/>
      <c r="H49" s="13"/>
    </row>
    <row r="50" spans="1:8" s="4" customFormat="1" x14ac:dyDescent="0.2">
      <c r="A50" s="85"/>
      <c r="B50" s="88"/>
      <c r="C50" s="38" t="s">
        <v>4</v>
      </c>
      <c r="D50" s="67">
        <v>820</v>
      </c>
      <c r="E50" s="35">
        <f>F50+G50+H50</f>
        <v>677679.1</v>
      </c>
      <c r="F50" s="35">
        <v>226527.1</v>
      </c>
      <c r="G50" s="35">
        <v>270576</v>
      </c>
      <c r="H50" s="36">
        <v>180576</v>
      </c>
    </row>
    <row r="51" spans="1:8" s="4" customFormat="1" x14ac:dyDescent="0.2">
      <c r="A51" s="85"/>
      <c r="B51" s="88"/>
      <c r="C51" s="38" t="s">
        <v>3</v>
      </c>
      <c r="D51" s="28"/>
      <c r="E51" s="12"/>
      <c r="F51" s="12"/>
      <c r="G51" s="12"/>
      <c r="H51" s="13"/>
    </row>
    <row r="52" spans="1:8" s="4" customFormat="1" x14ac:dyDescent="0.2">
      <c r="A52" s="85"/>
      <c r="B52" s="88"/>
      <c r="C52" s="38" t="s">
        <v>2</v>
      </c>
      <c r="D52" s="28"/>
      <c r="E52" s="12"/>
      <c r="F52" s="12"/>
      <c r="G52" s="12"/>
      <c r="H52" s="13"/>
    </row>
    <row r="53" spans="1:8" s="4" customFormat="1" x14ac:dyDescent="0.2">
      <c r="A53" s="85"/>
      <c r="B53" s="88"/>
      <c r="C53" s="38" t="s">
        <v>1</v>
      </c>
      <c r="D53" s="28"/>
      <c r="E53" s="12"/>
      <c r="F53" s="12"/>
      <c r="G53" s="12"/>
      <c r="H53" s="13"/>
    </row>
    <row r="54" spans="1:8" s="4" customFormat="1" ht="31.5" x14ac:dyDescent="0.2">
      <c r="A54" s="86"/>
      <c r="B54" s="89"/>
      <c r="C54" s="68" t="s">
        <v>18</v>
      </c>
      <c r="D54" s="29"/>
      <c r="E54" s="14"/>
      <c r="F54" s="14"/>
      <c r="G54" s="14"/>
      <c r="H54" s="15"/>
    </row>
    <row r="55" spans="1:8" s="4" customFormat="1" x14ac:dyDescent="0.2">
      <c r="A55" s="102" t="s">
        <v>0</v>
      </c>
      <c r="B55" s="87" t="s">
        <v>73</v>
      </c>
      <c r="C55" s="66" t="s">
        <v>6</v>
      </c>
      <c r="D55" s="27"/>
      <c r="E55" s="10">
        <f>F55+G55+H55</f>
        <v>161364.36060000001</v>
      </c>
      <c r="F55" s="10">
        <f>F56+F60</f>
        <v>37443.148479999996</v>
      </c>
      <c r="G55" s="10">
        <f t="shared" ref="G55:H55" si="9">G56+G60</f>
        <v>25701.515149999999</v>
      </c>
      <c r="H55" s="10">
        <f t="shared" si="9"/>
        <v>98219.696970000005</v>
      </c>
    </row>
    <row r="56" spans="1:8" s="4" customFormat="1" x14ac:dyDescent="0.2">
      <c r="A56" s="85"/>
      <c r="B56" s="88"/>
      <c r="C56" s="38" t="s">
        <v>5</v>
      </c>
      <c r="D56" s="28"/>
      <c r="E56" s="12">
        <f>F56+G56+H56</f>
        <v>159809.1</v>
      </c>
      <c r="F56" s="12">
        <f>F57+F58+F59</f>
        <v>37127.1</v>
      </c>
      <c r="G56" s="12">
        <f t="shared" ref="G56:H56" si="10">G57+G58+G59</f>
        <v>25444.5</v>
      </c>
      <c r="H56" s="12">
        <f t="shared" si="10"/>
        <v>97237.5</v>
      </c>
    </row>
    <row r="57" spans="1:8" s="4" customFormat="1" x14ac:dyDescent="0.2">
      <c r="A57" s="85"/>
      <c r="B57" s="88"/>
      <c r="C57" s="38"/>
      <c r="D57" s="28">
        <v>819</v>
      </c>
      <c r="E57" s="12">
        <f>F57+G57+H57</f>
        <v>5838.3</v>
      </c>
      <c r="F57" s="12">
        <v>5838.3</v>
      </c>
      <c r="G57" s="12"/>
      <c r="H57" s="13"/>
    </row>
    <row r="58" spans="1:8" s="4" customFormat="1" x14ac:dyDescent="0.2">
      <c r="A58" s="85"/>
      <c r="B58" s="88"/>
      <c r="C58" s="38"/>
      <c r="D58" s="28">
        <v>820</v>
      </c>
      <c r="E58" s="12">
        <f>F58+G58+H58</f>
        <v>113238.20000000001</v>
      </c>
      <c r="F58" s="12"/>
      <c r="G58" s="12">
        <v>20722.599999999999</v>
      </c>
      <c r="H58" s="13">
        <v>92515.6</v>
      </c>
    </row>
    <row r="59" spans="1:8" s="4" customFormat="1" x14ac:dyDescent="0.2">
      <c r="A59" s="85"/>
      <c r="B59" s="88"/>
      <c r="C59" s="38"/>
      <c r="D59" s="28">
        <v>834</v>
      </c>
      <c r="E59" s="12">
        <f>F59+G59+H59</f>
        <v>40732.6</v>
      </c>
      <c r="F59" s="12">
        <v>31288.799999999999</v>
      </c>
      <c r="G59" s="12">
        <v>4721.8999999999996</v>
      </c>
      <c r="H59" s="12">
        <v>4721.8999999999996</v>
      </c>
    </row>
    <row r="60" spans="1:8" s="4" customFormat="1" x14ac:dyDescent="0.2">
      <c r="A60" s="85"/>
      <c r="B60" s="88"/>
      <c r="C60" s="38" t="s">
        <v>4</v>
      </c>
      <c r="D60" s="28"/>
      <c r="E60" s="12">
        <f>E61+E62</f>
        <v>1555.2605999999998</v>
      </c>
      <c r="F60" s="12">
        <f t="shared" ref="F60:H60" si="11">F61+F62</f>
        <v>316.04847999999998</v>
      </c>
      <c r="G60" s="12">
        <f t="shared" si="11"/>
        <v>257.01515000000001</v>
      </c>
      <c r="H60" s="13">
        <f t="shared" si="11"/>
        <v>982.19696999999996</v>
      </c>
    </row>
    <row r="61" spans="1:8" s="4" customFormat="1" x14ac:dyDescent="0.2">
      <c r="A61" s="85"/>
      <c r="B61" s="88"/>
      <c r="C61" s="38"/>
      <c r="D61" s="28">
        <v>820</v>
      </c>
      <c r="E61" s="12">
        <f>F61+G61+H61</f>
        <v>1143.8201999999999</v>
      </c>
      <c r="F61" s="12">
        <v>0</v>
      </c>
      <c r="G61" s="12">
        <v>209.31918999999999</v>
      </c>
      <c r="H61" s="13">
        <v>934.50100999999995</v>
      </c>
    </row>
    <row r="62" spans="1:8" s="4" customFormat="1" x14ac:dyDescent="0.2">
      <c r="A62" s="85"/>
      <c r="B62" s="88"/>
      <c r="C62" s="38"/>
      <c r="D62" s="28">
        <v>834</v>
      </c>
      <c r="E62" s="12">
        <f>F62+G62+H62</f>
        <v>411.44040000000001</v>
      </c>
      <c r="F62" s="12">
        <v>316.04847999999998</v>
      </c>
      <c r="G62" s="12">
        <v>47.695959999999999</v>
      </c>
      <c r="H62" s="12">
        <v>47.695959999999999</v>
      </c>
    </row>
    <row r="63" spans="1:8" s="4" customFormat="1" x14ac:dyDescent="0.2">
      <c r="A63" s="85"/>
      <c r="B63" s="88"/>
      <c r="C63" s="38" t="s">
        <v>3</v>
      </c>
      <c r="D63" s="28"/>
      <c r="E63" s="12"/>
      <c r="F63" s="12"/>
      <c r="G63" s="12"/>
      <c r="H63" s="13"/>
    </row>
    <row r="64" spans="1:8" s="4" customFormat="1" x14ac:dyDescent="0.2">
      <c r="A64" s="85"/>
      <c r="B64" s="88"/>
      <c r="C64" s="38" t="s">
        <v>2</v>
      </c>
      <c r="D64" s="28"/>
      <c r="E64" s="12"/>
      <c r="F64" s="12"/>
      <c r="G64" s="12"/>
      <c r="H64" s="13"/>
    </row>
    <row r="65" spans="1:8" s="4" customFormat="1" x14ac:dyDescent="0.2">
      <c r="A65" s="85"/>
      <c r="B65" s="88"/>
      <c r="C65" s="38" t="s">
        <v>1</v>
      </c>
      <c r="D65" s="28"/>
      <c r="E65" s="12"/>
      <c r="F65" s="12"/>
      <c r="G65" s="12"/>
      <c r="H65" s="13"/>
    </row>
    <row r="66" spans="1:8" s="4" customFormat="1" ht="31.5" x14ac:dyDescent="0.2">
      <c r="A66" s="86"/>
      <c r="B66" s="89"/>
      <c r="C66" s="68" t="s">
        <v>18</v>
      </c>
      <c r="D66" s="29"/>
      <c r="E66" s="14"/>
      <c r="F66" s="14"/>
      <c r="G66" s="14"/>
      <c r="H66" s="15"/>
    </row>
    <row r="67" spans="1:8" s="3" customFormat="1" x14ac:dyDescent="0.2">
      <c r="A67" s="91" t="s">
        <v>19</v>
      </c>
      <c r="B67" s="94" t="s">
        <v>74</v>
      </c>
      <c r="C67" s="41" t="s">
        <v>6</v>
      </c>
      <c r="D67" s="69"/>
      <c r="E67" s="31">
        <f>E71</f>
        <v>615791.22882000008</v>
      </c>
      <c r="F67" s="31">
        <f>F69+F71</f>
        <v>312566.80648000003</v>
      </c>
      <c r="G67" s="31">
        <f>G71+G70</f>
        <v>169403.37408000001</v>
      </c>
      <c r="H67" s="31">
        <f>H71+H70</f>
        <v>147250.54826000001</v>
      </c>
    </row>
    <row r="68" spans="1:8" s="3" customFormat="1" x14ac:dyDescent="0.2">
      <c r="A68" s="92"/>
      <c r="B68" s="95"/>
      <c r="C68" s="42" t="s">
        <v>5</v>
      </c>
      <c r="D68" s="30"/>
      <c r="E68" s="32">
        <f>SUM(F68:H68)</f>
        <v>13429.5</v>
      </c>
      <c r="F68" s="32">
        <f>F69+F70</f>
        <v>4476.5</v>
      </c>
      <c r="G68" s="32">
        <f t="shared" ref="G68:H68" si="12">G69+G70</f>
        <v>4476.5</v>
      </c>
      <c r="H68" s="32">
        <f t="shared" si="12"/>
        <v>4476.5</v>
      </c>
    </row>
    <row r="69" spans="1:8" s="3" customFormat="1" x14ac:dyDescent="0.2">
      <c r="A69" s="92"/>
      <c r="B69" s="95"/>
      <c r="C69" s="42"/>
      <c r="D69" s="30">
        <v>815</v>
      </c>
      <c r="E69" s="32"/>
      <c r="F69" s="32">
        <v>4476.5</v>
      </c>
      <c r="G69" s="18"/>
      <c r="H69" s="34"/>
    </row>
    <row r="70" spans="1:8" s="3" customFormat="1" x14ac:dyDescent="0.2">
      <c r="A70" s="92"/>
      <c r="B70" s="95"/>
      <c r="C70" s="42"/>
      <c r="D70" s="30">
        <v>820</v>
      </c>
      <c r="E70" s="32">
        <f t="shared" ref="E68:E70" si="13">SUM(F70:H70)</f>
        <v>8953</v>
      </c>
      <c r="F70" s="32">
        <v>0</v>
      </c>
      <c r="G70" s="18">
        <v>4476.5</v>
      </c>
      <c r="H70" s="18">
        <v>4476.5</v>
      </c>
    </row>
    <row r="71" spans="1:8" s="3" customFormat="1" x14ac:dyDescent="0.2">
      <c r="A71" s="92"/>
      <c r="B71" s="95"/>
      <c r="C71" s="42" t="s">
        <v>4</v>
      </c>
      <c r="D71" s="30"/>
      <c r="E71" s="32">
        <f>SUM(F71:H71)</f>
        <v>615791.22882000008</v>
      </c>
      <c r="F71" s="32">
        <f>SUM(F72:F78)</f>
        <v>308090.30648000003</v>
      </c>
      <c r="G71" s="32">
        <f t="shared" ref="G71:H71" si="14">SUM(G72:G78)</f>
        <v>164926.87408000001</v>
      </c>
      <c r="H71" s="32">
        <f t="shared" si="14"/>
        <v>142774.04826000001</v>
      </c>
    </row>
    <row r="72" spans="1:8" s="3" customFormat="1" x14ac:dyDescent="0.2">
      <c r="A72" s="92"/>
      <c r="B72" s="95"/>
      <c r="C72" s="42"/>
      <c r="D72" s="30">
        <f>D122</f>
        <v>804</v>
      </c>
      <c r="E72" s="32">
        <f>SUM(F72:H72)</f>
        <v>4500</v>
      </c>
      <c r="F72" s="32">
        <f t="shared" ref="F72:H72" si="15">F122</f>
        <v>1500</v>
      </c>
      <c r="G72" s="18">
        <f t="shared" si="15"/>
        <v>1500</v>
      </c>
      <c r="H72" s="33">
        <f t="shared" si="15"/>
        <v>1500</v>
      </c>
    </row>
    <row r="73" spans="1:8" s="3" customFormat="1" x14ac:dyDescent="0.2">
      <c r="A73" s="92"/>
      <c r="B73" s="95"/>
      <c r="C73" s="42"/>
      <c r="D73" s="30">
        <v>811</v>
      </c>
      <c r="E73" s="32">
        <f>F73+G73+H73</f>
        <v>287769.07821000001</v>
      </c>
      <c r="F73" s="32">
        <f>1605+F123</f>
        <v>98266.346210000003</v>
      </c>
      <c r="G73" s="18">
        <f>1372.8+G123</f>
        <v>106814.288</v>
      </c>
      <c r="H73" s="33">
        <f>1427.712+H123</f>
        <v>82688.444000000003</v>
      </c>
    </row>
    <row r="74" spans="1:8" s="3" customFormat="1" x14ac:dyDescent="0.2">
      <c r="A74" s="92"/>
      <c r="B74" s="95"/>
      <c r="C74" s="42"/>
      <c r="D74" s="30">
        <v>815</v>
      </c>
      <c r="E74" s="32">
        <f>F74+G74+H74</f>
        <v>4723.9602699999996</v>
      </c>
      <c r="F74" s="32">
        <v>4723.9602699999996</v>
      </c>
      <c r="G74" s="18">
        <v>0</v>
      </c>
      <c r="H74" s="18">
        <v>0</v>
      </c>
    </row>
    <row r="75" spans="1:8" s="3" customFormat="1" x14ac:dyDescent="0.2">
      <c r="A75" s="92"/>
      <c r="B75" s="95"/>
      <c r="C75" s="42"/>
      <c r="D75" s="30">
        <v>820</v>
      </c>
      <c r="E75" s="32">
        <f>F75+G75+H75</f>
        <v>305098.19034000003</v>
      </c>
      <c r="F75" s="32">
        <v>191900</v>
      </c>
      <c r="G75" s="18">
        <v>55612.586080000001</v>
      </c>
      <c r="H75" s="33">
        <v>57585.60426</v>
      </c>
    </row>
    <row r="76" spans="1:8" s="3" customFormat="1" x14ac:dyDescent="0.2">
      <c r="A76" s="92"/>
      <c r="B76" s="95"/>
      <c r="C76" s="42"/>
      <c r="D76" s="30">
        <v>837</v>
      </c>
      <c r="E76" s="32">
        <f>F76+G76+H76</f>
        <v>3000</v>
      </c>
      <c r="F76" s="32">
        <v>1000</v>
      </c>
      <c r="G76" s="18">
        <v>1000</v>
      </c>
      <c r="H76" s="33">
        <v>1000</v>
      </c>
    </row>
    <row r="77" spans="1:8" s="3" customFormat="1" x14ac:dyDescent="0.2">
      <c r="A77" s="92"/>
      <c r="B77" s="95"/>
      <c r="C77" s="42"/>
      <c r="D77" s="25">
        <v>838</v>
      </c>
      <c r="E77" s="32">
        <f t="shared" ref="E77:E78" si="16">F77+G77+H77</f>
        <v>2200</v>
      </c>
      <c r="F77" s="18">
        <v>2200</v>
      </c>
      <c r="G77" s="18">
        <v>0</v>
      </c>
      <c r="H77" s="18">
        <v>0</v>
      </c>
    </row>
    <row r="78" spans="1:8" s="3" customFormat="1" x14ac:dyDescent="0.2">
      <c r="A78" s="92"/>
      <c r="B78" s="95"/>
      <c r="C78" s="42"/>
      <c r="D78" s="25">
        <v>843</v>
      </c>
      <c r="E78" s="32">
        <f t="shared" si="16"/>
        <v>8500</v>
      </c>
      <c r="F78" s="18">
        <v>8500</v>
      </c>
      <c r="G78" s="18">
        <v>0</v>
      </c>
      <c r="H78" s="18">
        <v>0</v>
      </c>
    </row>
    <row r="79" spans="1:8" s="3" customFormat="1" x14ac:dyDescent="0.2">
      <c r="A79" s="92"/>
      <c r="B79" s="95"/>
      <c r="C79" s="42" t="s">
        <v>3</v>
      </c>
      <c r="D79" s="25"/>
      <c r="E79" s="18"/>
      <c r="F79" s="18"/>
      <c r="G79" s="18"/>
      <c r="H79" s="19"/>
    </row>
    <row r="80" spans="1:8" s="3" customFormat="1" x14ac:dyDescent="0.2">
      <c r="A80" s="92"/>
      <c r="B80" s="95"/>
      <c r="C80" s="42" t="s">
        <v>2</v>
      </c>
      <c r="D80" s="25"/>
      <c r="E80" s="18"/>
      <c r="F80" s="18"/>
      <c r="G80" s="18"/>
      <c r="H80" s="19"/>
    </row>
    <row r="81" spans="1:8" s="3" customFormat="1" x14ac:dyDescent="0.2">
      <c r="A81" s="92"/>
      <c r="B81" s="95"/>
      <c r="C81" s="42" t="s">
        <v>1</v>
      </c>
      <c r="D81" s="25"/>
      <c r="E81" s="18"/>
      <c r="F81" s="18"/>
      <c r="G81" s="18"/>
      <c r="H81" s="19"/>
    </row>
    <row r="82" spans="1:8" s="3" customFormat="1" ht="50.25" customHeight="1" x14ac:dyDescent="0.2">
      <c r="A82" s="93"/>
      <c r="B82" s="96"/>
      <c r="C82" s="43" t="s">
        <v>18</v>
      </c>
      <c r="D82" s="26"/>
      <c r="E82" s="20"/>
      <c r="F82" s="20"/>
      <c r="G82" s="20"/>
      <c r="H82" s="21"/>
    </row>
    <row r="83" spans="1:8" s="4" customFormat="1" x14ac:dyDescent="0.2">
      <c r="A83" s="84" t="s">
        <v>14</v>
      </c>
      <c r="B83" s="87" t="s">
        <v>69</v>
      </c>
      <c r="C83" s="66" t="s">
        <v>6</v>
      </c>
      <c r="D83" s="27"/>
      <c r="E83" s="10">
        <f>E85</f>
        <v>226233.49108999997</v>
      </c>
      <c r="F83" s="10">
        <f>F85</f>
        <v>161406</v>
      </c>
      <c r="G83" s="10">
        <f>G85</f>
        <v>31399.7801</v>
      </c>
      <c r="H83" s="11">
        <f>H85</f>
        <v>33427.71099</v>
      </c>
    </row>
    <row r="84" spans="1:8" s="4" customFormat="1" x14ac:dyDescent="0.2">
      <c r="A84" s="85"/>
      <c r="B84" s="88"/>
      <c r="C84" s="38" t="s">
        <v>5</v>
      </c>
      <c r="D84" s="28"/>
      <c r="E84" s="12"/>
      <c r="F84" s="12"/>
      <c r="G84" s="12"/>
      <c r="H84" s="13"/>
    </row>
    <row r="85" spans="1:8" s="4" customFormat="1" x14ac:dyDescent="0.2">
      <c r="A85" s="85"/>
      <c r="B85" s="88"/>
      <c r="C85" s="38" t="s">
        <v>4</v>
      </c>
      <c r="D85" s="28"/>
      <c r="E85" s="12">
        <f>E86+E87</f>
        <v>226233.49108999997</v>
      </c>
      <c r="F85" s="12">
        <f>F86+F87</f>
        <v>161406</v>
      </c>
      <c r="G85" s="12">
        <f>G86+G87</f>
        <v>31399.7801</v>
      </c>
      <c r="H85" s="13">
        <f>H86+H87</f>
        <v>33427.71099</v>
      </c>
    </row>
    <row r="86" spans="1:8" s="4" customFormat="1" x14ac:dyDescent="0.2">
      <c r="A86" s="85"/>
      <c r="B86" s="88"/>
      <c r="C86" s="38"/>
      <c r="D86" s="28">
        <v>811</v>
      </c>
      <c r="E86" s="12">
        <f>F86+G86+H86</f>
        <v>4405.5120000000006</v>
      </c>
      <c r="F86" s="12">
        <v>1605</v>
      </c>
      <c r="G86" s="12">
        <v>1372.8</v>
      </c>
      <c r="H86" s="13">
        <v>1427.712</v>
      </c>
    </row>
    <row r="87" spans="1:8" s="4" customFormat="1" x14ac:dyDescent="0.2">
      <c r="A87" s="85"/>
      <c r="B87" s="88"/>
      <c r="C87" s="38"/>
      <c r="D87" s="28">
        <v>820</v>
      </c>
      <c r="E87" s="12">
        <f>F87+G87+H87</f>
        <v>221827.97908999998</v>
      </c>
      <c r="F87" s="12">
        <v>159801</v>
      </c>
      <c r="G87" s="12">
        <v>30026.980100000001</v>
      </c>
      <c r="H87" s="13">
        <v>31999.99899</v>
      </c>
    </row>
    <row r="88" spans="1:8" s="4" customFormat="1" x14ac:dyDescent="0.2">
      <c r="A88" s="85"/>
      <c r="B88" s="88"/>
      <c r="C88" s="38" t="s">
        <v>3</v>
      </c>
      <c r="D88" s="28"/>
      <c r="E88" s="12"/>
      <c r="F88" s="12"/>
      <c r="G88" s="12"/>
      <c r="H88" s="13"/>
    </row>
    <row r="89" spans="1:8" s="4" customFormat="1" x14ac:dyDescent="0.2">
      <c r="A89" s="85"/>
      <c r="B89" s="88"/>
      <c r="C89" s="38" t="s">
        <v>2</v>
      </c>
      <c r="D89" s="28"/>
      <c r="E89" s="12"/>
      <c r="F89" s="12"/>
      <c r="G89" s="12"/>
      <c r="H89" s="13"/>
    </row>
    <row r="90" spans="1:8" s="4" customFormat="1" x14ac:dyDescent="0.2">
      <c r="A90" s="85"/>
      <c r="B90" s="88"/>
      <c r="C90" s="38" t="s">
        <v>1</v>
      </c>
      <c r="D90" s="28"/>
      <c r="E90" s="12"/>
      <c r="F90" s="12"/>
      <c r="G90" s="12"/>
      <c r="H90" s="13"/>
    </row>
    <row r="91" spans="1:8" s="4" customFormat="1" ht="31.5" x14ac:dyDescent="0.2">
      <c r="A91" s="86"/>
      <c r="B91" s="89"/>
      <c r="C91" s="68" t="s">
        <v>18</v>
      </c>
      <c r="D91" s="29"/>
      <c r="E91" s="14"/>
      <c r="F91" s="14"/>
      <c r="G91" s="14"/>
      <c r="H91" s="15"/>
    </row>
    <row r="92" spans="1:8" s="4" customFormat="1" x14ac:dyDescent="0.2">
      <c r="A92" s="84" t="s">
        <v>15</v>
      </c>
      <c r="B92" s="87" t="s">
        <v>25</v>
      </c>
      <c r="C92" s="66" t="s">
        <v>6</v>
      </c>
      <c r="D92" s="27"/>
      <c r="E92" s="12">
        <f>F92+G92+H92</f>
        <v>44137.31581</v>
      </c>
      <c r="F92" s="10">
        <f>F94+F95+F97+F98</f>
        <v>14713.10527</v>
      </c>
      <c r="G92" s="10">
        <f t="shared" ref="G92:H92" si="17">G94+G95+G97+G98</f>
        <v>14712.10527</v>
      </c>
      <c r="H92" s="10">
        <f t="shared" si="17"/>
        <v>14712.10527</v>
      </c>
    </row>
    <row r="93" spans="1:8" s="4" customFormat="1" x14ac:dyDescent="0.2">
      <c r="A93" s="85"/>
      <c r="B93" s="88"/>
      <c r="C93" s="38" t="s">
        <v>5</v>
      </c>
      <c r="D93" s="28"/>
      <c r="E93" s="12"/>
      <c r="F93" s="12"/>
      <c r="G93" s="12"/>
      <c r="H93" s="12"/>
    </row>
    <row r="94" spans="1:8" s="4" customFormat="1" x14ac:dyDescent="0.2">
      <c r="A94" s="85"/>
      <c r="B94" s="88"/>
      <c r="C94" s="38"/>
      <c r="D94" s="28">
        <v>815</v>
      </c>
      <c r="E94" s="12">
        <f t="shared" ref="E94" si="18">F94+G94+H94</f>
        <v>4477.5</v>
      </c>
      <c r="F94" s="12">
        <v>4477.5</v>
      </c>
      <c r="G94" s="12"/>
      <c r="H94" s="12"/>
    </row>
    <row r="95" spans="1:8" s="4" customFormat="1" x14ac:dyDescent="0.2">
      <c r="A95" s="85"/>
      <c r="B95" s="88"/>
      <c r="C95" s="38"/>
      <c r="D95" s="28">
        <v>820</v>
      </c>
      <c r="E95" s="12">
        <f t="shared" ref="E95:E98" si="19">F95+G95+H95</f>
        <v>8953</v>
      </c>
      <c r="F95" s="12">
        <v>0</v>
      </c>
      <c r="G95" s="12">
        <v>4476.5</v>
      </c>
      <c r="H95" s="12">
        <v>4476.5</v>
      </c>
    </row>
    <row r="96" spans="1:8" s="4" customFormat="1" x14ac:dyDescent="0.2">
      <c r="A96" s="85"/>
      <c r="B96" s="88"/>
      <c r="C96" s="38" t="s">
        <v>4</v>
      </c>
      <c r="D96" s="28"/>
      <c r="E96" s="12"/>
      <c r="F96" s="12"/>
      <c r="G96" s="12"/>
      <c r="H96" s="13"/>
    </row>
    <row r="97" spans="1:8" s="4" customFormat="1" x14ac:dyDescent="0.2">
      <c r="A97" s="85"/>
      <c r="B97" s="88"/>
      <c r="C97" s="38"/>
      <c r="D97" s="28">
        <v>815</v>
      </c>
      <c r="E97" s="12">
        <f t="shared" ref="E97" si="20">F97+G97+H97</f>
        <v>235.60526999999999</v>
      </c>
      <c r="F97" s="12">
        <v>235.60526999999999</v>
      </c>
      <c r="G97" s="12">
        <v>0</v>
      </c>
      <c r="H97" s="13">
        <v>0</v>
      </c>
    </row>
    <row r="98" spans="1:8" s="4" customFormat="1" x14ac:dyDescent="0.2">
      <c r="A98" s="85"/>
      <c r="B98" s="88"/>
      <c r="C98" s="38"/>
      <c r="D98" s="28">
        <v>820</v>
      </c>
      <c r="E98" s="12">
        <f t="shared" si="19"/>
        <v>30471.21054</v>
      </c>
      <c r="F98" s="12">
        <v>10000</v>
      </c>
      <c r="G98" s="12">
        <f>235.60527+10000</f>
        <v>10235.60527</v>
      </c>
      <c r="H98" s="12">
        <f>235.60527+10000</f>
        <v>10235.60527</v>
      </c>
    </row>
    <row r="99" spans="1:8" s="4" customFormat="1" x14ac:dyDescent="0.2">
      <c r="A99" s="85"/>
      <c r="B99" s="88"/>
      <c r="C99" s="38" t="s">
        <v>3</v>
      </c>
      <c r="D99" s="28"/>
      <c r="E99" s="12"/>
      <c r="F99" s="12"/>
      <c r="G99" s="12"/>
      <c r="H99" s="13"/>
    </row>
    <row r="100" spans="1:8" s="4" customFormat="1" x14ac:dyDescent="0.2">
      <c r="A100" s="85"/>
      <c r="B100" s="88"/>
      <c r="C100" s="38" t="s">
        <v>2</v>
      </c>
      <c r="D100" s="28"/>
      <c r="E100" s="12"/>
      <c r="F100" s="12"/>
      <c r="G100" s="12"/>
      <c r="H100" s="13"/>
    </row>
    <row r="101" spans="1:8" s="4" customFormat="1" x14ac:dyDescent="0.2">
      <c r="A101" s="85"/>
      <c r="B101" s="88"/>
      <c r="C101" s="38" t="s">
        <v>1</v>
      </c>
      <c r="D101" s="28"/>
      <c r="E101" s="12"/>
      <c r="F101" s="12"/>
      <c r="G101" s="12"/>
      <c r="H101" s="13"/>
    </row>
    <row r="102" spans="1:8" s="4" customFormat="1" ht="31.5" x14ac:dyDescent="0.2">
      <c r="A102" s="86"/>
      <c r="B102" s="89"/>
      <c r="C102" s="68" t="s">
        <v>18</v>
      </c>
      <c r="D102" s="29"/>
      <c r="E102" s="14"/>
      <c r="F102" s="14"/>
      <c r="G102" s="14"/>
      <c r="H102" s="15"/>
    </row>
    <row r="103" spans="1:8" s="4" customFormat="1" x14ac:dyDescent="0.2">
      <c r="A103" s="84" t="s">
        <v>26</v>
      </c>
      <c r="B103" s="87" t="s">
        <v>28</v>
      </c>
      <c r="C103" s="66" t="s">
        <v>6</v>
      </c>
      <c r="D103" s="27"/>
      <c r="E103" s="10">
        <f>F103+G103+H103</f>
        <v>5200</v>
      </c>
      <c r="F103" s="10">
        <f>F106+F107</f>
        <v>3200</v>
      </c>
      <c r="G103" s="10">
        <f t="shared" ref="G103:H103" si="21">G106+G107</f>
        <v>1000</v>
      </c>
      <c r="H103" s="10">
        <f t="shared" si="21"/>
        <v>1000</v>
      </c>
    </row>
    <row r="104" spans="1:8" s="4" customFormat="1" x14ac:dyDescent="0.2">
      <c r="A104" s="85"/>
      <c r="B104" s="88"/>
      <c r="C104" s="38" t="s">
        <v>5</v>
      </c>
      <c r="D104" s="28"/>
      <c r="E104" s="12"/>
      <c r="F104" s="12"/>
      <c r="G104" s="12"/>
      <c r="H104" s="13"/>
    </row>
    <row r="105" spans="1:8" s="4" customFormat="1" x14ac:dyDescent="0.2">
      <c r="A105" s="85"/>
      <c r="B105" s="88"/>
      <c r="C105" s="38" t="s">
        <v>4</v>
      </c>
      <c r="D105" s="28"/>
      <c r="E105" s="12"/>
      <c r="F105" s="12"/>
      <c r="G105" s="12"/>
      <c r="H105" s="13"/>
    </row>
    <row r="106" spans="1:8" s="4" customFormat="1" x14ac:dyDescent="0.2">
      <c r="A106" s="85"/>
      <c r="B106" s="88"/>
      <c r="C106" s="38"/>
      <c r="D106" s="28">
        <v>837</v>
      </c>
      <c r="E106" s="12">
        <f>F106+G106+H106</f>
        <v>3000</v>
      </c>
      <c r="F106" s="12">
        <v>1000</v>
      </c>
      <c r="G106" s="12">
        <v>1000</v>
      </c>
      <c r="H106" s="13">
        <v>1000</v>
      </c>
    </row>
    <row r="107" spans="1:8" s="4" customFormat="1" x14ac:dyDescent="0.2">
      <c r="A107" s="85"/>
      <c r="B107" s="88"/>
      <c r="C107" s="38"/>
      <c r="D107" s="28">
        <v>838</v>
      </c>
      <c r="E107" s="12"/>
      <c r="F107" s="12">
        <f>820+1380</f>
        <v>2200</v>
      </c>
      <c r="G107" s="12">
        <v>0</v>
      </c>
      <c r="H107" s="13">
        <v>0</v>
      </c>
    </row>
    <row r="108" spans="1:8" s="4" customFormat="1" x14ac:dyDescent="0.2">
      <c r="A108" s="85"/>
      <c r="B108" s="88"/>
      <c r="C108" s="38" t="s">
        <v>3</v>
      </c>
      <c r="D108" s="28"/>
      <c r="E108" s="12"/>
      <c r="F108" s="12"/>
      <c r="G108" s="12"/>
      <c r="H108" s="13">
        <v>0</v>
      </c>
    </row>
    <row r="109" spans="1:8" s="4" customFormat="1" x14ac:dyDescent="0.2">
      <c r="A109" s="85"/>
      <c r="B109" s="88"/>
      <c r="C109" s="38" t="s">
        <v>2</v>
      </c>
      <c r="D109" s="28"/>
      <c r="E109" s="12"/>
      <c r="F109" s="12"/>
      <c r="G109" s="12"/>
      <c r="H109" s="13"/>
    </row>
    <row r="110" spans="1:8" s="4" customFormat="1" x14ac:dyDescent="0.2">
      <c r="A110" s="85"/>
      <c r="B110" s="88"/>
      <c r="C110" s="38" t="s">
        <v>1</v>
      </c>
      <c r="D110" s="28"/>
      <c r="E110" s="12"/>
      <c r="F110" s="12"/>
      <c r="G110" s="12"/>
      <c r="H110" s="13"/>
    </row>
    <row r="111" spans="1:8" s="4" customFormat="1" ht="31.5" x14ac:dyDescent="0.2">
      <c r="A111" s="86"/>
      <c r="B111" s="89"/>
      <c r="C111" s="68" t="s">
        <v>18</v>
      </c>
      <c r="D111" s="29"/>
      <c r="E111" s="14"/>
      <c r="F111" s="14"/>
      <c r="G111" s="14"/>
      <c r="H111" s="15"/>
    </row>
    <row r="112" spans="1:8" s="4" customFormat="1" x14ac:dyDescent="0.2">
      <c r="A112" s="84" t="s">
        <v>27</v>
      </c>
      <c r="B112" s="87" t="s">
        <v>36</v>
      </c>
      <c r="C112" s="66" t="s">
        <v>6</v>
      </c>
      <c r="D112" s="27"/>
      <c r="E112" s="10">
        <f>E114</f>
        <v>5799</v>
      </c>
      <c r="F112" s="10">
        <f>F114</f>
        <v>5799</v>
      </c>
      <c r="G112" s="10">
        <f t="shared" ref="G112:H112" si="22">G114</f>
        <v>0</v>
      </c>
      <c r="H112" s="11">
        <f t="shared" si="22"/>
        <v>0</v>
      </c>
    </row>
    <row r="113" spans="1:8" s="4" customFormat="1" x14ac:dyDescent="0.2">
      <c r="A113" s="85"/>
      <c r="B113" s="88"/>
      <c r="C113" s="38" t="s">
        <v>5</v>
      </c>
      <c r="D113" s="28"/>
      <c r="E113" s="12"/>
      <c r="F113" s="12"/>
      <c r="G113" s="12"/>
      <c r="H113" s="13"/>
    </row>
    <row r="114" spans="1:8" s="4" customFormat="1" x14ac:dyDescent="0.2">
      <c r="A114" s="85"/>
      <c r="B114" s="88"/>
      <c r="C114" s="38" t="s">
        <v>4</v>
      </c>
      <c r="D114" s="28">
        <v>820</v>
      </c>
      <c r="E114" s="12">
        <f>F114+G114+H114</f>
        <v>5799</v>
      </c>
      <c r="F114" s="12">
        <v>5799</v>
      </c>
      <c r="G114" s="12">
        <v>0</v>
      </c>
      <c r="H114" s="13">
        <v>0</v>
      </c>
    </row>
    <row r="115" spans="1:8" s="4" customFormat="1" x14ac:dyDescent="0.2">
      <c r="A115" s="85"/>
      <c r="B115" s="88"/>
      <c r="C115" s="38" t="s">
        <v>3</v>
      </c>
      <c r="D115" s="28"/>
      <c r="E115" s="12"/>
      <c r="F115" s="12"/>
      <c r="G115" s="12"/>
      <c r="H115" s="13"/>
    </row>
    <row r="116" spans="1:8" s="4" customFormat="1" x14ac:dyDescent="0.2">
      <c r="A116" s="85"/>
      <c r="B116" s="88"/>
      <c r="C116" s="38" t="s">
        <v>2</v>
      </c>
      <c r="D116" s="28"/>
      <c r="E116" s="12"/>
      <c r="F116" s="12"/>
      <c r="G116" s="12"/>
      <c r="H116" s="13"/>
    </row>
    <row r="117" spans="1:8" s="4" customFormat="1" x14ac:dyDescent="0.2">
      <c r="A117" s="85"/>
      <c r="B117" s="88"/>
      <c r="C117" s="38" t="s">
        <v>1</v>
      </c>
      <c r="D117" s="28"/>
      <c r="E117" s="12"/>
      <c r="F117" s="12"/>
      <c r="G117" s="12"/>
      <c r="H117" s="13"/>
    </row>
    <row r="118" spans="1:8" s="4" customFormat="1" ht="31.5" x14ac:dyDescent="0.2">
      <c r="A118" s="86"/>
      <c r="B118" s="89"/>
      <c r="C118" s="68" t="s">
        <v>18</v>
      </c>
      <c r="D118" s="29"/>
      <c r="E118" s="14"/>
      <c r="F118" s="14"/>
      <c r="G118" s="14"/>
      <c r="H118" s="15"/>
    </row>
    <row r="119" spans="1:8" s="4" customFormat="1" x14ac:dyDescent="0.2">
      <c r="A119" s="84" t="s">
        <v>29</v>
      </c>
      <c r="B119" s="87" t="s">
        <v>70</v>
      </c>
      <c r="C119" s="66" t="s">
        <v>6</v>
      </c>
      <c r="D119" s="27"/>
      <c r="E119" s="10">
        <f>E121</f>
        <v>347851.92121</v>
      </c>
      <c r="F119" s="10">
        <f t="shared" ref="F119:H119" si="23">F121</f>
        <v>127449.70121</v>
      </c>
      <c r="G119" s="10">
        <f t="shared" si="23"/>
        <v>122291.488</v>
      </c>
      <c r="H119" s="11">
        <f t="shared" si="23"/>
        <v>98110.732000000004</v>
      </c>
    </row>
    <row r="120" spans="1:8" s="4" customFormat="1" x14ac:dyDescent="0.2">
      <c r="A120" s="85"/>
      <c r="B120" s="88"/>
      <c r="C120" s="38" t="s">
        <v>5</v>
      </c>
      <c r="D120" s="28"/>
      <c r="E120" s="12"/>
      <c r="F120" s="12"/>
      <c r="G120" s="12"/>
      <c r="H120" s="13"/>
    </row>
    <row r="121" spans="1:8" s="4" customFormat="1" x14ac:dyDescent="0.2">
      <c r="A121" s="85"/>
      <c r="B121" s="88"/>
      <c r="C121" s="38" t="s">
        <v>4</v>
      </c>
      <c r="D121" s="28"/>
      <c r="E121" s="12">
        <f>F121+G121+H121</f>
        <v>347851.92121</v>
      </c>
      <c r="F121" s="12">
        <f>SUM(F122:F126)</f>
        <v>127449.70121</v>
      </c>
      <c r="G121" s="12">
        <f t="shared" ref="G121:H121" si="24">SUM(G122:G126)</f>
        <v>122291.488</v>
      </c>
      <c r="H121" s="12">
        <f t="shared" si="24"/>
        <v>98110.732000000004</v>
      </c>
    </row>
    <row r="122" spans="1:8" s="4" customFormat="1" x14ac:dyDescent="0.2">
      <c r="A122" s="85"/>
      <c r="B122" s="88"/>
      <c r="C122" s="38"/>
      <c r="D122" s="28">
        <v>804</v>
      </c>
      <c r="E122" s="12">
        <f>SUM(F122:H122)</f>
        <v>4500</v>
      </c>
      <c r="F122" s="12">
        <v>1500</v>
      </c>
      <c r="G122" s="12">
        <v>1500</v>
      </c>
      <c r="H122" s="13">
        <v>1500</v>
      </c>
    </row>
    <row r="123" spans="1:8" s="4" customFormat="1" x14ac:dyDescent="0.2">
      <c r="A123" s="85"/>
      <c r="B123" s="88"/>
      <c r="C123" s="38"/>
      <c r="D123" s="28">
        <v>811</v>
      </c>
      <c r="E123" s="12">
        <f>F123+G123+H123</f>
        <v>283363.56621000002</v>
      </c>
      <c r="F123" s="12">
        <v>96661.346210000003</v>
      </c>
      <c r="G123" s="12">
        <v>105441.488</v>
      </c>
      <c r="H123" s="13">
        <v>81260.732000000004</v>
      </c>
    </row>
    <row r="124" spans="1:8" s="4" customFormat="1" x14ac:dyDescent="0.2">
      <c r="A124" s="85"/>
      <c r="B124" s="88"/>
      <c r="C124" s="38"/>
      <c r="D124" s="28">
        <v>815</v>
      </c>
      <c r="E124" s="12">
        <f>F124+G124+H124</f>
        <v>4488.3549999999996</v>
      </c>
      <c r="F124" s="12">
        <v>4488.3549999999996</v>
      </c>
      <c r="G124" s="12">
        <v>0</v>
      </c>
      <c r="H124" s="12">
        <v>0</v>
      </c>
    </row>
    <row r="125" spans="1:8" s="4" customFormat="1" x14ac:dyDescent="0.2">
      <c r="A125" s="85"/>
      <c r="B125" s="88"/>
      <c r="C125" s="38"/>
      <c r="D125" s="28">
        <v>820</v>
      </c>
      <c r="E125" s="12">
        <f>F125+G125+H125</f>
        <v>47000</v>
      </c>
      <c r="F125" s="12">
        <v>16300</v>
      </c>
      <c r="G125" s="12">
        <v>15350</v>
      </c>
      <c r="H125" s="13">
        <v>15350</v>
      </c>
    </row>
    <row r="126" spans="1:8" s="4" customFormat="1" x14ac:dyDescent="0.2">
      <c r="A126" s="85"/>
      <c r="B126" s="88"/>
      <c r="C126" s="38"/>
      <c r="D126" s="28">
        <v>843</v>
      </c>
      <c r="E126" s="12">
        <f>F126+G126+H126</f>
        <v>8500</v>
      </c>
      <c r="F126" s="12">
        <v>8500</v>
      </c>
      <c r="G126" s="12">
        <v>0</v>
      </c>
      <c r="H126" s="13">
        <v>0</v>
      </c>
    </row>
    <row r="127" spans="1:8" s="4" customFormat="1" x14ac:dyDescent="0.2">
      <c r="A127" s="85"/>
      <c r="B127" s="88"/>
      <c r="C127" s="38" t="s">
        <v>3</v>
      </c>
      <c r="D127" s="28"/>
      <c r="E127" s="12"/>
      <c r="F127" s="12"/>
      <c r="G127" s="12"/>
      <c r="H127" s="13"/>
    </row>
    <row r="128" spans="1:8" s="4" customFormat="1" x14ac:dyDescent="0.2">
      <c r="A128" s="85"/>
      <c r="B128" s="88"/>
      <c r="C128" s="38" t="s">
        <v>2</v>
      </c>
      <c r="D128" s="28"/>
      <c r="E128" s="12"/>
      <c r="F128" s="12"/>
      <c r="G128" s="12"/>
      <c r="H128" s="13"/>
    </row>
    <row r="129" spans="1:8" s="4" customFormat="1" x14ac:dyDescent="0.2">
      <c r="A129" s="85"/>
      <c r="B129" s="88"/>
      <c r="C129" s="38" t="s">
        <v>1</v>
      </c>
      <c r="D129" s="28"/>
      <c r="E129" s="12"/>
      <c r="F129" s="12"/>
      <c r="G129" s="12"/>
      <c r="H129" s="13"/>
    </row>
    <row r="130" spans="1:8" s="4" customFormat="1" ht="31.5" x14ac:dyDescent="0.2">
      <c r="A130" s="86"/>
      <c r="B130" s="89"/>
      <c r="C130" s="68" t="s">
        <v>18</v>
      </c>
      <c r="D130" s="29"/>
      <c r="E130" s="14"/>
      <c r="F130" s="14"/>
      <c r="G130" s="14"/>
      <c r="H130" s="15"/>
    </row>
    <row r="131" spans="1:8" s="4" customFormat="1" x14ac:dyDescent="0.2">
      <c r="A131" s="84" t="s">
        <v>30</v>
      </c>
      <c r="B131" s="87" t="s">
        <v>37</v>
      </c>
      <c r="C131" s="66" t="s">
        <v>6</v>
      </c>
      <c r="D131" s="27"/>
      <c r="E131" s="10"/>
      <c r="F131" s="10"/>
      <c r="G131" s="10"/>
      <c r="H131" s="11"/>
    </row>
    <row r="132" spans="1:8" s="4" customFormat="1" x14ac:dyDescent="0.2">
      <c r="A132" s="85"/>
      <c r="B132" s="88"/>
      <c r="C132" s="38" t="s">
        <v>5</v>
      </c>
      <c r="D132" s="28"/>
      <c r="E132" s="12"/>
      <c r="F132" s="12"/>
      <c r="G132" s="12"/>
      <c r="H132" s="13"/>
    </row>
    <row r="133" spans="1:8" s="4" customFormat="1" x14ac:dyDescent="0.2">
      <c r="A133" s="85"/>
      <c r="B133" s="88"/>
      <c r="C133" s="38" t="s">
        <v>4</v>
      </c>
      <c r="D133" s="28"/>
      <c r="E133" s="12"/>
      <c r="F133" s="12"/>
      <c r="G133" s="12"/>
      <c r="H133" s="13"/>
    </row>
    <row r="134" spans="1:8" s="4" customFormat="1" x14ac:dyDescent="0.2">
      <c r="A134" s="85"/>
      <c r="B134" s="88"/>
      <c r="C134" s="38" t="s">
        <v>3</v>
      </c>
      <c r="D134" s="28"/>
      <c r="E134" s="12"/>
      <c r="F134" s="12"/>
      <c r="G134" s="12"/>
      <c r="H134" s="13"/>
    </row>
    <row r="135" spans="1:8" s="4" customFormat="1" x14ac:dyDescent="0.2">
      <c r="A135" s="85"/>
      <c r="B135" s="88"/>
      <c r="C135" s="38" t="s">
        <v>2</v>
      </c>
      <c r="D135" s="28"/>
      <c r="E135" s="12"/>
      <c r="F135" s="12"/>
      <c r="G135" s="12"/>
      <c r="H135" s="13"/>
    </row>
    <row r="136" spans="1:8" s="4" customFormat="1" x14ac:dyDescent="0.2">
      <c r="A136" s="85"/>
      <c r="B136" s="88"/>
      <c r="C136" s="38" t="s">
        <v>1</v>
      </c>
      <c r="D136" s="28"/>
      <c r="E136" s="12"/>
      <c r="F136" s="12"/>
      <c r="G136" s="12"/>
      <c r="H136" s="13"/>
    </row>
    <row r="137" spans="1:8" s="4" customFormat="1" ht="31.5" x14ac:dyDescent="0.2">
      <c r="A137" s="86"/>
      <c r="B137" s="89"/>
      <c r="C137" s="68" t="s">
        <v>18</v>
      </c>
      <c r="D137" s="29"/>
      <c r="E137" s="14"/>
      <c r="F137" s="14"/>
      <c r="G137" s="14"/>
      <c r="H137" s="15"/>
    </row>
    <row r="138" spans="1:8" s="4" customFormat="1" x14ac:dyDescent="0.2">
      <c r="A138" s="84" t="s">
        <v>31</v>
      </c>
      <c r="B138" s="87" t="s">
        <v>38</v>
      </c>
      <c r="C138" s="66" t="s">
        <v>6</v>
      </c>
      <c r="D138" s="27"/>
      <c r="E138" s="10"/>
      <c r="F138" s="10"/>
      <c r="G138" s="10"/>
      <c r="H138" s="11"/>
    </row>
    <row r="139" spans="1:8" s="4" customFormat="1" x14ac:dyDescent="0.2">
      <c r="A139" s="85"/>
      <c r="B139" s="88"/>
      <c r="C139" s="38" t="s">
        <v>5</v>
      </c>
      <c r="D139" s="28"/>
      <c r="E139" s="12"/>
      <c r="F139" s="12"/>
      <c r="G139" s="12"/>
      <c r="H139" s="13"/>
    </row>
    <row r="140" spans="1:8" s="4" customFormat="1" x14ac:dyDescent="0.2">
      <c r="A140" s="85"/>
      <c r="B140" s="88"/>
      <c r="C140" s="38" t="s">
        <v>4</v>
      </c>
      <c r="D140" s="28"/>
      <c r="E140" s="12"/>
      <c r="F140" s="12"/>
      <c r="G140" s="12"/>
      <c r="H140" s="13"/>
    </row>
    <row r="141" spans="1:8" s="4" customFormat="1" x14ac:dyDescent="0.2">
      <c r="A141" s="85"/>
      <c r="B141" s="88"/>
      <c r="C141" s="38" t="s">
        <v>3</v>
      </c>
      <c r="D141" s="28"/>
      <c r="E141" s="12"/>
      <c r="F141" s="12"/>
      <c r="G141" s="12"/>
      <c r="H141" s="13"/>
    </row>
    <row r="142" spans="1:8" s="4" customFormat="1" x14ac:dyDescent="0.2">
      <c r="A142" s="85"/>
      <c r="B142" s="88"/>
      <c r="C142" s="38" t="s">
        <v>2</v>
      </c>
      <c r="D142" s="28"/>
      <c r="E142" s="12"/>
      <c r="F142" s="12"/>
      <c r="G142" s="12"/>
      <c r="H142" s="13"/>
    </row>
    <row r="143" spans="1:8" s="4" customFormat="1" x14ac:dyDescent="0.2">
      <c r="A143" s="85"/>
      <c r="B143" s="88"/>
      <c r="C143" s="38" t="s">
        <v>1</v>
      </c>
      <c r="D143" s="28"/>
      <c r="E143" s="12"/>
      <c r="F143" s="12"/>
      <c r="G143" s="12"/>
      <c r="H143" s="13"/>
    </row>
    <row r="144" spans="1:8" s="4" customFormat="1" ht="31.5" x14ac:dyDescent="0.2">
      <c r="A144" s="86"/>
      <c r="B144" s="89"/>
      <c r="C144" s="68" t="s">
        <v>18</v>
      </c>
      <c r="D144" s="29"/>
      <c r="E144" s="14"/>
      <c r="F144" s="14"/>
      <c r="G144" s="14"/>
      <c r="H144" s="15"/>
    </row>
    <row r="145" spans="1:9" s="4" customFormat="1" x14ac:dyDescent="0.2">
      <c r="A145" s="84" t="s">
        <v>32</v>
      </c>
      <c r="B145" s="87" t="s">
        <v>75</v>
      </c>
      <c r="C145" s="66" t="s">
        <v>6</v>
      </c>
      <c r="D145" s="70"/>
      <c r="E145" s="71"/>
      <c r="F145" s="71"/>
      <c r="G145" s="10"/>
      <c r="H145" s="72"/>
      <c r="I145" s="5"/>
    </row>
    <row r="146" spans="1:9" s="4" customFormat="1" x14ac:dyDescent="0.2">
      <c r="A146" s="85"/>
      <c r="B146" s="88"/>
      <c r="C146" s="38" t="s">
        <v>5</v>
      </c>
      <c r="D146" s="73"/>
      <c r="E146" s="74"/>
      <c r="F146" s="74"/>
      <c r="G146" s="12"/>
      <c r="H146" s="75"/>
    </row>
    <row r="147" spans="1:9" s="4" customFormat="1" x14ac:dyDescent="0.2">
      <c r="A147" s="85"/>
      <c r="B147" s="88"/>
      <c r="C147" s="38" t="s">
        <v>4</v>
      </c>
      <c r="D147" s="73"/>
      <c r="E147" s="74"/>
      <c r="F147" s="74"/>
      <c r="G147" s="12"/>
      <c r="H147" s="75"/>
    </row>
    <row r="148" spans="1:9" s="4" customFormat="1" x14ac:dyDescent="0.2">
      <c r="A148" s="85"/>
      <c r="B148" s="88"/>
      <c r="C148" s="38" t="s">
        <v>3</v>
      </c>
      <c r="D148" s="73"/>
      <c r="E148" s="74"/>
      <c r="F148" s="74"/>
      <c r="G148" s="12"/>
      <c r="H148" s="75"/>
    </row>
    <row r="149" spans="1:9" s="4" customFormat="1" x14ac:dyDescent="0.2">
      <c r="A149" s="85"/>
      <c r="B149" s="88"/>
      <c r="C149" s="38" t="s">
        <v>2</v>
      </c>
      <c r="D149" s="28"/>
      <c r="E149" s="12"/>
      <c r="F149" s="12"/>
      <c r="G149" s="12"/>
      <c r="H149" s="13"/>
    </row>
    <row r="150" spans="1:9" s="4" customFormat="1" x14ac:dyDescent="0.2">
      <c r="A150" s="85"/>
      <c r="B150" s="88"/>
      <c r="C150" s="38" t="s">
        <v>1</v>
      </c>
      <c r="D150" s="28"/>
      <c r="E150" s="12"/>
      <c r="F150" s="12"/>
      <c r="G150" s="12"/>
      <c r="H150" s="13"/>
    </row>
    <row r="151" spans="1:9" s="4" customFormat="1" ht="31.5" x14ac:dyDescent="0.2">
      <c r="A151" s="86"/>
      <c r="B151" s="89"/>
      <c r="C151" s="68" t="s">
        <v>18</v>
      </c>
      <c r="D151" s="29"/>
      <c r="E151" s="14"/>
      <c r="F151" s="14"/>
      <c r="G151" s="14"/>
      <c r="H151" s="15"/>
    </row>
    <row r="152" spans="1:9" s="4" customFormat="1" x14ac:dyDescent="0.2">
      <c r="A152" s="84" t="s">
        <v>33</v>
      </c>
      <c r="B152" s="87" t="s">
        <v>76</v>
      </c>
      <c r="C152" s="66" t="s">
        <v>6</v>
      </c>
      <c r="D152" s="27"/>
      <c r="E152" s="10"/>
      <c r="F152" s="10"/>
      <c r="G152" s="10"/>
      <c r="H152" s="11"/>
    </row>
    <row r="153" spans="1:9" s="4" customFormat="1" x14ac:dyDescent="0.2">
      <c r="A153" s="85"/>
      <c r="B153" s="88"/>
      <c r="C153" s="38" t="s">
        <v>5</v>
      </c>
      <c r="D153" s="28"/>
      <c r="E153" s="12"/>
      <c r="F153" s="12"/>
      <c r="G153" s="12"/>
      <c r="H153" s="13"/>
    </row>
    <row r="154" spans="1:9" s="4" customFormat="1" x14ac:dyDescent="0.2">
      <c r="A154" s="85"/>
      <c r="B154" s="88"/>
      <c r="C154" s="38" t="s">
        <v>4</v>
      </c>
      <c r="D154" s="28"/>
      <c r="E154" s="12"/>
      <c r="F154" s="12"/>
      <c r="G154" s="12"/>
      <c r="H154" s="13"/>
    </row>
    <row r="155" spans="1:9" s="4" customFormat="1" x14ac:dyDescent="0.2">
      <c r="A155" s="85"/>
      <c r="B155" s="88"/>
      <c r="C155" s="38" t="s">
        <v>3</v>
      </c>
      <c r="D155" s="28"/>
      <c r="E155" s="12"/>
      <c r="F155" s="12"/>
      <c r="G155" s="12"/>
      <c r="H155" s="13"/>
    </row>
    <row r="156" spans="1:9" s="4" customFormat="1" x14ac:dyDescent="0.2">
      <c r="A156" s="85"/>
      <c r="B156" s="88"/>
      <c r="C156" s="38" t="s">
        <v>2</v>
      </c>
      <c r="D156" s="28"/>
      <c r="E156" s="12"/>
      <c r="F156" s="12"/>
      <c r="G156" s="12"/>
      <c r="H156" s="13"/>
    </row>
    <row r="157" spans="1:9" s="4" customFormat="1" x14ac:dyDescent="0.2">
      <c r="A157" s="85"/>
      <c r="B157" s="88"/>
      <c r="C157" s="38" t="s">
        <v>1</v>
      </c>
      <c r="D157" s="28"/>
      <c r="E157" s="12"/>
      <c r="F157" s="12"/>
      <c r="G157" s="12"/>
      <c r="H157" s="13"/>
    </row>
    <row r="158" spans="1:9" s="4" customFormat="1" ht="31.5" x14ac:dyDescent="0.2">
      <c r="A158" s="86"/>
      <c r="B158" s="89"/>
      <c r="C158" s="68" t="s">
        <v>18</v>
      </c>
      <c r="D158" s="29"/>
      <c r="E158" s="14"/>
      <c r="F158" s="14"/>
      <c r="G158" s="14"/>
      <c r="H158" s="15"/>
    </row>
    <row r="159" spans="1:9" s="4" customFormat="1" x14ac:dyDescent="0.2">
      <c r="A159" s="84" t="s">
        <v>34</v>
      </c>
      <c r="B159" s="87" t="s">
        <v>77</v>
      </c>
      <c r="C159" s="66" t="s">
        <v>6</v>
      </c>
      <c r="D159" s="27"/>
      <c r="E159" s="10"/>
      <c r="F159" s="10"/>
      <c r="G159" s="10"/>
      <c r="H159" s="11"/>
    </row>
    <row r="160" spans="1:9" s="4" customFormat="1" x14ac:dyDescent="0.2">
      <c r="A160" s="85"/>
      <c r="B160" s="88"/>
      <c r="C160" s="38" t="s">
        <v>5</v>
      </c>
      <c r="D160" s="28"/>
      <c r="E160" s="12"/>
      <c r="F160" s="12"/>
      <c r="G160" s="12"/>
      <c r="H160" s="13"/>
    </row>
    <row r="161" spans="1:8" s="4" customFormat="1" x14ac:dyDescent="0.2">
      <c r="A161" s="85"/>
      <c r="B161" s="88"/>
      <c r="C161" s="38" t="s">
        <v>4</v>
      </c>
      <c r="D161" s="28"/>
      <c r="E161" s="12"/>
      <c r="F161" s="12"/>
      <c r="G161" s="12"/>
      <c r="H161" s="13"/>
    </row>
    <row r="162" spans="1:8" s="4" customFormat="1" x14ac:dyDescent="0.2">
      <c r="A162" s="85"/>
      <c r="B162" s="88"/>
      <c r="C162" s="38" t="s">
        <v>3</v>
      </c>
      <c r="D162" s="28"/>
      <c r="E162" s="12"/>
      <c r="F162" s="12"/>
      <c r="G162" s="12"/>
      <c r="H162" s="13"/>
    </row>
    <row r="163" spans="1:8" s="4" customFormat="1" x14ac:dyDescent="0.2">
      <c r="A163" s="85"/>
      <c r="B163" s="88"/>
      <c r="C163" s="38" t="s">
        <v>2</v>
      </c>
      <c r="D163" s="28"/>
      <c r="E163" s="12"/>
      <c r="F163" s="12"/>
      <c r="G163" s="12"/>
      <c r="H163" s="13"/>
    </row>
    <row r="164" spans="1:8" s="4" customFormat="1" x14ac:dyDescent="0.2">
      <c r="A164" s="85"/>
      <c r="B164" s="88"/>
      <c r="C164" s="38" t="s">
        <v>1</v>
      </c>
      <c r="D164" s="28"/>
      <c r="E164" s="12"/>
      <c r="F164" s="12"/>
      <c r="G164" s="12"/>
      <c r="H164" s="13"/>
    </row>
    <row r="165" spans="1:8" s="4" customFormat="1" ht="31.5" x14ac:dyDescent="0.2">
      <c r="A165" s="86"/>
      <c r="B165" s="89"/>
      <c r="C165" s="68" t="s">
        <v>18</v>
      </c>
      <c r="D165" s="29"/>
      <c r="E165" s="14"/>
      <c r="F165" s="14"/>
      <c r="G165" s="14"/>
      <c r="H165" s="15"/>
    </row>
    <row r="166" spans="1:8" s="4" customFormat="1" x14ac:dyDescent="0.2">
      <c r="A166" s="84" t="s">
        <v>35</v>
      </c>
      <c r="B166" s="87" t="s">
        <v>78</v>
      </c>
      <c r="C166" s="66" t="s">
        <v>6</v>
      </c>
      <c r="D166" s="27"/>
      <c r="E166" s="10"/>
      <c r="F166" s="10"/>
      <c r="G166" s="10"/>
      <c r="H166" s="11"/>
    </row>
    <row r="167" spans="1:8" s="4" customFormat="1" x14ac:dyDescent="0.2">
      <c r="A167" s="85"/>
      <c r="B167" s="88"/>
      <c r="C167" s="38" t="s">
        <v>5</v>
      </c>
      <c r="D167" s="28"/>
      <c r="E167" s="12"/>
      <c r="F167" s="12"/>
      <c r="G167" s="12"/>
      <c r="H167" s="13"/>
    </row>
    <row r="168" spans="1:8" s="4" customFormat="1" x14ac:dyDescent="0.2">
      <c r="A168" s="85"/>
      <c r="B168" s="88"/>
      <c r="C168" s="38" t="s">
        <v>4</v>
      </c>
      <c r="D168" s="28"/>
      <c r="E168" s="12"/>
      <c r="F168" s="12"/>
      <c r="G168" s="12"/>
      <c r="H168" s="13"/>
    </row>
    <row r="169" spans="1:8" s="4" customFormat="1" x14ac:dyDescent="0.2">
      <c r="A169" s="85"/>
      <c r="B169" s="88"/>
      <c r="C169" s="38" t="s">
        <v>3</v>
      </c>
      <c r="D169" s="28"/>
      <c r="E169" s="12"/>
      <c r="F169" s="12"/>
      <c r="G169" s="12"/>
      <c r="H169" s="13"/>
    </row>
    <row r="170" spans="1:8" s="4" customFormat="1" x14ac:dyDescent="0.2">
      <c r="A170" s="85"/>
      <c r="B170" s="88"/>
      <c r="C170" s="38" t="s">
        <v>2</v>
      </c>
      <c r="D170" s="28"/>
      <c r="E170" s="12"/>
      <c r="F170" s="12"/>
      <c r="G170" s="12"/>
      <c r="H170" s="13"/>
    </row>
    <row r="171" spans="1:8" s="4" customFormat="1" x14ac:dyDescent="0.2">
      <c r="A171" s="85"/>
      <c r="B171" s="88"/>
      <c r="C171" s="38" t="s">
        <v>1</v>
      </c>
      <c r="D171" s="28"/>
      <c r="E171" s="12"/>
      <c r="F171" s="12"/>
      <c r="G171" s="12"/>
      <c r="H171" s="13"/>
    </row>
    <row r="172" spans="1:8" s="4" customFormat="1" ht="31.5" x14ac:dyDescent="0.2">
      <c r="A172" s="86"/>
      <c r="B172" s="89"/>
      <c r="C172" s="68" t="s">
        <v>18</v>
      </c>
      <c r="D172" s="29"/>
      <c r="E172" s="14"/>
      <c r="F172" s="14"/>
      <c r="G172" s="14"/>
      <c r="H172" s="15"/>
    </row>
    <row r="173" spans="1:8" s="3" customFormat="1" x14ac:dyDescent="0.2">
      <c r="A173" s="91" t="s">
        <v>20</v>
      </c>
      <c r="B173" s="94" t="s">
        <v>79</v>
      </c>
      <c r="C173" s="41" t="s">
        <v>6</v>
      </c>
      <c r="D173" s="24"/>
      <c r="E173" s="18">
        <f>SUM(F173:H173)</f>
        <v>299343.00709999999</v>
      </c>
      <c r="F173" s="16">
        <f>SUM(F174:F175)</f>
        <v>123799.18890000001</v>
      </c>
      <c r="G173" s="16">
        <f t="shared" ref="G173:H173" si="25">SUM(G174:G175)</f>
        <v>86660.949499999988</v>
      </c>
      <c r="H173" s="17">
        <f t="shared" si="25"/>
        <v>88882.868700000006</v>
      </c>
    </row>
    <row r="174" spans="1:8" s="3" customFormat="1" x14ac:dyDescent="0.2">
      <c r="A174" s="92"/>
      <c r="B174" s="95"/>
      <c r="C174" s="42" t="s">
        <v>5</v>
      </c>
      <c r="D174" s="25">
        <v>814</v>
      </c>
      <c r="E174" s="18">
        <f>SUM(F174:H174)</f>
        <v>76765.3</v>
      </c>
      <c r="F174" s="18">
        <f>F188</f>
        <v>31035.4</v>
      </c>
      <c r="G174" s="18">
        <f t="shared" ref="G174:H174" si="26">G188</f>
        <v>21765.1</v>
      </c>
      <c r="H174" s="19">
        <f t="shared" si="26"/>
        <v>23964.799999999999</v>
      </c>
    </row>
    <row r="175" spans="1:8" s="3" customFormat="1" x14ac:dyDescent="0.2">
      <c r="A175" s="92"/>
      <c r="B175" s="95"/>
      <c r="C175" s="42" t="s">
        <v>4</v>
      </c>
      <c r="D175" s="25">
        <v>814</v>
      </c>
      <c r="E175" s="18">
        <f>SUM(F175:H175)</f>
        <v>222577.7071</v>
      </c>
      <c r="F175" s="18">
        <f>F182+F189</f>
        <v>92763.7889</v>
      </c>
      <c r="G175" s="18">
        <f t="shared" ref="G175:H175" si="27">G182+G189</f>
        <v>64895.849499999997</v>
      </c>
      <c r="H175" s="19">
        <f t="shared" si="27"/>
        <v>64918.068700000003</v>
      </c>
    </row>
    <row r="176" spans="1:8" s="3" customFormat="1" x14ac:dyDescent="0.2">
      <c r="A176" s="92"/>
      <c r="B176" s="95"/>
      <c r="C176" s="42" t="s">
        <v>3</v>
      </c>
      <c r="D176" s="25"/>
      <c r="E176" s="18"/>
      <c r="F176" s="18"/>
      <c r="G176" s="18"/>
      <c r="H176" s="19"/>
    </row>
    <row r="177" spans="1:8" s="4" customFormat="1" x14ac:dyDescent="0.2">
      <c r="A177" s="92"/>
      <c r="B177" s="95"/>
      <c r="C177" s="42" t="s">
        <v>2</v>
      </c>
      <c r="D177" s="25"/>
      <c r="E177" s="12"/>
      <c r="F177" s="18"/>
      <c r="G177" s="18"/>
      <c r="H177" s="19"/>
    </row>
    <row r="178" spans="1:8" s="4" customFormat="1" x14ac:dyDescent="0.2">
      <c r="A178" s="92"/>
      <c r="B178" s="95"/>
      <c r="C178" s="42" t="s">
        <v>1</v>
      </c>
      <c r="D178" s="25"/>
      <c r="E178" s="12"/>
      <c r="F178" s="18"/>
      <c r="G178" s="18"/>
      <c r="H178" s="19"/>
    </row>
    <row r="179" spans="1:8" s="4" customFormat="1" ht="31.5" x14ac:dyDescent="0.2">
      <c r="A179" s="93"/>
      <c r="B179" s="96"/>
      <c r="C179" s="43" t="s">
        <v>18</v>
      </c>
      <c r="D179" s="26"/>
      <c r="E179" s="14"/>
      <c r="F179" s="20"/>
      <c r="G179" s="20"/>
      <c r="H179" s="21"/>
    </row>
    <row r="180" spans="1:8" s="4" customFormat="1" x14ac:dyDescent="0.2">
      <c r="A180" s="84" t="s">
        <v>16</v>
      </c>
      <c r="B180" s="87" t="s">
        <v>39</v>
      </c>
      <c r="C180" s="66" t="s">
        <v>6</v>
      </c>
      <c r="D180" s="27"/>
      <c r="E180" s="10">
        <f>F180+G180+H180</f>
        <v>106002.3</v>
      </c>
      <c r="F180" s="10">
        <f>F182</f>
        <v>53850.3</v>
      </c>
      <c r="G180" s="10">
        <f t="shared" ref="G180:H180" si="28">G182</f>
        <v>26076</v>
      </c>
      <c r="H180" s="11">
        <f t="shared" si="28"/>
        <v>26076</v>
      </c>
    </row>
    <row r="181" spans="1:8" s="4" customFormat="1" x14ac:dyDescent="0.2">
      <c r="A181" s="85"/>
      <c r="B181" s="88"/>
      <c r="C181" s="38" t="s">
        <v>5</v>
      </c>
      <c r="D181" s="28"/>
      <c r="E181" s="12"/>
      <c r="F181" s="12"/>
      <c r="G181" s="12"/>
      <c r="H181" s="13"/>
    </row>
    <row r="182" spans="1:8" s="4" customFormat="1" x14ac:dyDescent="0.2">
      <c r="A182" s="85"/>
      <c r="B182" s="88"/>
      <c r="C182" s="38" t="s">
        <v>4</v>
      </c>
      <c r="D182" s="28">
        <v>814</v>
      </c>
      <c r="E182" s="12">
        <f>F182+G182+H182</f>
        <v>106002.3</v>
      </c>
      <c r="F182" s="12">
        <v>53850.3</v>
      </c>
      <c r="G182" s="12">
        <v>26076</v>
      </c>
      <c r="H182" s="13">
        <v>26076</v>
      </c>
    </row>
    <row r="183" spans="1:8" s="4" customFormat="1" x14ac:dyDescent="0.2">
      <c r="A183" s="85"/>
      <c r="B183" s="88"/>
      <c r="C183" s="38" t="s">
        <v>3</v>
      </c>
      <c r="D183" s="28"/>
      <c r="E183" s="12"/>
      <c r="F183" s="12"/>
      <c r="G183" s="12"/>
      <c r="H183" s="13"/>
    </row>
    <row r="184" spans="1:8" s="4" customFormat="1" x14ac:dyDescent="0.2">
      <c r="A184" s="85"/>
      <c r="B184" s="88"/>
      <c r="C184" s="38" t="s">
        <v>2</v>
      </c>
      <c r="D184" s="28"/>
      <c r="E184" s="12"/>
      <c r="F184" s="12"/>
      <c r="G184" s="12"/>
      <c r="H184" s="13"/>
    </row>
    <row r="185" spans="1:8" s="4" customFormat="1" x14ac:dyDescent="0.2">
      <c r="A185" s="85"/>
      <c r="B185" s="88"/>
      <c r="C185" s="38" t="s">
        <v>1</v>
      </c>
      <c r="D185" s="28"/>
      <c r="E185" s="12"/>
      <c r="F185" s="12"/>
      <c r="G185" s="12"/>
      <c r="H185" s="13"/>
    </row>
    <row r="186" spans="1:8" s="4" customFormat="1" ht="31.5" x14ac:dyDescent="0.2">
      <c r="A186" s="86"/>
      <c r="B186" s="89"/>
      <c r="C186" s="68" t="s">
        <v>18</v>
      </c>
      <c r="D186" s="29"/>
      <c r="E186" s="14"/>
      <c r="F186" s="14"/>
      <c r="G186" s="14"/>
      <c r="H186" s="15"/>
    </row>
    <row r="187" spans="1:8" s="4" customFormat="1" x14ac:dyDescent="0.2">
      <c r="A187" s="84" t="s">
        <v>17</v>
      </c>
      <c r="B187" s="87" t="s">
        <v>80</v>
      </c>
      <c r="C187" s="66" t="s">
        <v>6</v>
      </c>
      <c r="D187" s="27"/>
      <c r="E187" s="10">
        <f>F187+G187+H187</f>
        <v>193340.7071</v>
      </c>
      <c r="F187" s="10">
        <f>F188+F189</f>
        <v>69948.888899999991</v>
      </c>
      <c r="G187" s="10">
        <f t="shared" ref="G187:H187" si="29">G188+G189</f>
        <v>60584.949499999995</v>
      </c>
      <c r="H187" s="11">
        <f t="shared" si="29"/>
        <v>62806.868700000006</v>
      </c>
    </row>
    <row r="188" spans="1:8" s="4" customFormat="1" x14ac:dyDescent="0.2">
      <c r="A188" s="85"/>
      <c r="B188" s="88"/>
      <c r="C188" s="38" t="s">
        <v>5</v>
      </c>
      <c r="D188" s="28">
        <v>814</v>
      </c>
      <c r="E188" s="12">
        <f>F188+G188+H188</f>
        <v>76765.3</v>
      </c>
      <c r="F188" s="12">
        <v>31035.4</v>
      </c>
      <c r="G188" s="12">
        <v>21765.1</v>
      </c>
      <c r="H188" s="13">
        <v>23964.799999999999</v>
      </c>
    </row>
    <row r="189" spans="1:8" s="4" customFormat="1" x14ac:dyDescent="0.2">
      <c r="A189" s="85"/>
      <c r="B189" s="88"/>
      <c r="C189" s="38" t="s">
        <v>4</v>
      </c>
      <c r="D189" s="28">
        <v>814</v>
      </c>
      <c r="E189" s="12">
        <f>F189+G189+H189</f>
        <v>116575.4071</v>
      </c>
      <c r="F189" s="12">
        <v>38913.488899999997</v>
      </c>
      <c r="G189" s="12">
        <v>38819.849499999997</v>
      </c>
      <c r="H189" s="13">
        <v>38842.068700000003</v>
      </c>
    </row>
    <row r="190" spans="1:8" s="4" customFormat="1" x14ac:dyDescent="0.2">
      <c r="A190" s="85"/>
      <c r="B190" s="88"/>
      <c r="C190" s="38" t="s">
        <v>3</v>
      </c>
      <c r="D190" s="28"/>
      <c r="E190" s="12"/>
      <c r="F190" s="12"/>
      <c r="G190" s="12"/>
      <c r="H190" s="13"/>
    </row>
    <row r="191" spans="1:8" s="4" customFormat="1" x14ac:dyDescent="0.2">
      <c r="A191" s="85"/>
      <c r="B191" s="88"/>
      <c r="C191" s="38" t="s">
        <v>2</v>
      </c>
      <c r="D191" s="28"/>
      <c r="E191" s="12"/>
      <c r="F191" s="12"/>
      <c r="G191" s="12"/>
      <c r="H191" s="13"/>
    </row>
    <row r="192" spans="1:8" s="4" customFormat="1" x14ac:dyDescent="0.2">
      <c r="A192" s="85"/>
      <c r="B192" s="88"/>
      <c r="C192" s="38" t="s">
        <v>1</v>
      </c>
      <c r="D192" s="28"/>
      <c r="E192" s="12"/>
      <c r="F192" s="12"/>
      <c r="G192" s="12"/>
      <c r="H192" s="13"/>
    </row>
    <row r="193" spans="1:8" s="4" customFormat="1" ht="31.5" x14ac:dyDescent="0.2">
      <c r="A193" s="86"/>
      <c r="B193" s="89"/>
      <c r="C193" s="68" t="s">
        <v>18</v>
      </c>
      <c r="D193" s="29"/>
      <c r="E193" s="14"/>
      <c r="F193" s="14"/>
      <c r="G193" s="14"/>
      <c r="H193" s="15"/>
    </row>
    <row r="194" spans="1:8" s="2" customFormat="1" x14ac:dyDescent="0.25">
      <c r="A194" s="91" t="s">
        <v>40</v>
      </c>
      <c r="B194" s="94" t="s">
        <v>81</v>
      </c>
      <c r="C194" s="41" t="s">
        <v>6</v>
      </c>
      <c r="D194" s="24"/>
      <c r="E194" s="16">
        <f>E195+E196</f>
        <v>56838.234060000003</v>
      </c>
      <c r="F194" s="16">
        <f>F195+F196</f>
        <v>12737.654560000001</v>
      </c>
      <c r="G194" s="16">
        <f t="shared" ref="G194:H194" si="30">G195+G196</f>
        <v>12026.554399999999</v>
      </c>
      <c r="H194" s="16">
        <f t="shared" si="30"/>
        <v>32074.025099999999</v>
      </c>
    </row>
    <row r="195" spans="1:8" x14ac:dyDescent="0.25">
      <c r="A195" s="92"/>
      <c r="B195" s="95"/>
      <c r="C195" s="42" t="s">
        <v>5</v>
      </c>
      <c r="D195" s="25">
        <v>813</v>
      </c>
      <c r="E195" s="18">
        <f>F195+G195+H195</f>
        <v>20791.3</v>
      </c>
      <c r="F195" s="18">
        <f>F202+F209</f>
        <v>0</v>
      </c>
      <c r="G195" s="18">
        <f t="shared" ref="G195:H195" si="31">G202+G209</f>
        <v>0</v>
      </c>
      <c r="H195" s="18">
        <f t="shared" si="31"/>
        <v>20791.3</v>
      </c>
    </row>
    <row r="196" spans="1:8" x14ac:dyDescent="0.25">
      <c r="A196" s="92"/>
      <c r="B196" s="95"/>
      <c r="C196" s="42" t="s">
        <v>4</v>
      </c>
      <c r="D196" s="25">
        <v>813</v>
      </c>
      <c r="E196" s="18">
        <f>F196+G196+H196</f>
        <v>36046.93406</v>
      </c>
      <c r="F196" s="18">
        <f>F203+F210</f>
        <v>12737.654560000001</v>
      </c>
      <c r="G196" s="18">
        <f t="shared" ref="G196:H196" si="32">G203+G210</f>
        <v>12026.554399999999</v>
      </c>
      <c r="H196" s="18">
        <f t="shared" si="32"/>
        <v>11282.7251</v>
      </c>
    </row>
    <row r="197" spans="1:8" x14ac:dyDescent="0.25">
      <c r="A197" s="92"/>
      <c r="B197" s="95"/>
      <c r="C197" s="42" t="s">
        <v>3</v>
      </c>
      <c r="D197" s="25"/>
      <c r="E197" s="18"/>
      <c r="F197" s="18"/>
      <c r="G197" s="18"/>
      <c r="H197" s="19"/>
    </row>
    <row r="198" spans="1:8" x14ac:dyDescent="0.25">
      <c r="A198" s="92"/>
      <c r="B198" s="95"/>
      <c r="C198" s="42" t="s">
        <v>2</v>
      </c>
      <c r="D198" s="25"/>
      <c r="E198" s="12"/>
      <c r="F198" s="18"/>
      <c r="G198" s="18"/>
      <c r="H198" s="19"/>
    </row>
    <row r="199" spans="1:8" x14ac:dyDescent="0.25">
      <c r="A199" s="92"/>
      <c r="B199" s="95"/>
      <c r="C199" s="42" t="s">
        <v>1</v>
      </c>
      <c r="D199" s="25"/>
      <c r="E199" s="12"/>
      <c r="F199" s="18"/>
      <c r="G199" s="18"/>
      <c r="H199" s="19"/>
    </row>
    <row r="200" spans="1:8" ht="31.5" x14ac:dyDescent="0.25">
      <c r="A200" s="93"/>
      <c r="B200" s="96"/>
      <c r="C200" s="43" t="s">
        <v>18</v>
      </c>
      <c r="D200" s="26"/>
      <c r="E200" s="14"/>
      <c r="F200" s="20"/>
      <c r="G200" s="20"/>
      <c r="H200" s="21"/>
    </row>
    <row r="201" spans="1:8" x14ac:dyDescent="0.25">
      <c r="A201" s="84" t="s">
        <v>41</v>
      </c>
      <c r="B201" s="87" t="s">
        <v>43</v>
      </c>
      <c r="C201" s="66" t="s">
        <v>6</v>
      </c>
      <c r="D201" s="27"/>
      <c r="E201" s="10">
        <f>E202+E203</f>
        <v>34883.078560000002</v>
      </c>
      <c r="F201" s="10">
        <f t="shared" ref="F201:H201" si="33">F202+F203</f>
        <v>12737.654560000001</v>
      </c>
      <c r="G201" s="10">
        <f t="shared" si="33"/>
        <v>11072.712</v>
      </c>
      <c r="H201" s="11">
        <f t="shared" si="33"/>
        <v>11072.712</v>
      </c>
    </row>
    <row r="202" spans="1:8" x14ac:dyDescent="0.25">
      <c r="A202" s="85"/>
      <c r="B202" s="88"/>
      <c r="C202" s="38" t="s">
        <v>5</v>
      </c>
      <c r="D202" s="28"/>
      <c r="E202" s="12">
        <f>F202+G202+H202</f>
        <v>0</v>
      </c>
      <c r="F202" s="12"/>
      <c r="G202" s="12"/>
      <c r="H202" s="13"/>
    </row>
    <row r="203" spans="1:8" x14ac:dyDescent="0.25">
      <c r="A203" s="85"/>
      <c r="B203" s="88"/>
      <c r="C203" s="38" t="s">
        <v>4</v>
      </c>
      <c r="D203" s="28">
        <v>813</v>
      </c>
      <c r="E203" s="12">
        <f>F203+G203+H203</f>
        <v>34883.078560000002</v>
      </c>
      <c r="F203" s="12">
        <v>12737.654560000001</v>
      </c>
      <c r="G203" s="12">
        <v>11072.712</v>
      </c>
      <c r="H203" s="12">
        <v>11072.712</v>
      </c>
    </row>
    <row r="204" spans="1:8" x14ac:dyDescent="0.25">
      <c r="A204" s="85"/>
      <c r="B204" s="88"/>
      <c r="C204" s="38" t="s">
        <v>3</v>
      </c>
      <c r="D204" s="28"/>
      <c r="E204" s="12"/>
      <c r="F204" s="12"/>
      <c r="G204" s="12"/>
      <c r="H204" s="13"/>
    </row>
    <row r="205" spans="1:8" x14ac:dyDescent="0.25">
      <c r="A205" s="85"/>
      <c r="B205" s="88"/>
      <c r="C205" s="38" t="s">
        <v>2</v>
      </c>
      <c r="D205" s="28"/>
      <c r="E205" s="12"/>
      <c r="F205" s="12"/>
      <c r="G205" s="12"/>
      <c r="H205" s="13"/>
    </row>
    <row r="206" spans="1:8" x14ac:dyDescent="0.25">
      <c r="A206" s="85"/>
      <c r="B206" s="88"/>
      <c r="C206" s="38" t="s">
        <v>1</v>
      </c>
      <c r="D206" s="28"/>
      <c r="E206" s="12"/>
      <c r="F206" s="12"/>
      <c r="G206" s="12"/>
      <c r="H206" s="13"/>
    </row>
    <row r="207" spans="1:8" ht="31.5" x14ac:dyDescent="0.25">
      <c r="A207" s="86"/>
      <c r="B207" s="89"/>
      <c r="C207" s="68" t="s">
        <v>18</v>
      </c>
      <c r="D207" s="29"/>
      <c r="E207" s="14"/>
      <c r="F207" s="14"/>
      <c r="G207" s="14"/>
      <c r="H207" s="15"/>
    </row>
    <row r="208" spans="1:8" x14ac:dyDescent="0.25">
      <c r="A208" s="84" t="s">
        <v>42</v>
      </c>
      <c r="B208" s="87" t="s">
        <v>82</v>
      </c>
      <c r="C208" s="66" t="s">
        <v>6</v>
      </c>
      <c r="D208" s="27"/>
      <c r="E208" s="10">
        <f>E209+E210</f>
        <v>21955.155500000001</v>
      </c>
      <c r="F208" s="10">
        <f t="shared" ref="F208:H208" si="34">F209+F210</f>
        <v>0</v>
      </c>
      <c r="G208" s="10">
        <f t="shared" si="34"/>
        <v>953.8424</v>
      </c>
      <c r="H208" s="11">
        <f t="shared" si="34"/>
        <v>21001.313099999999</v>
      </c>
    </row>
    <row r="209" spans="1:8" x14ac:dyDescent="0.25">
      <c r="A209" s="85"/>
      <c r="B209" s="88"/>
      <c r="C209" s="38" t="s">
        <v>5</v>
      </c>
      <c r="D209" s="28">
        <v>813</v>
      </c>
      <c r="E209" s="12">
        <f>F209+G209+H209</f>
        <v>20791.3</v>
      </c>
      <c r="F209" s="12"/>
      <c r="G209" s="12"/>
      <c r="H209" s="13">
        <v>20791.3</v>
      </c>
    </row>
    <row r="210" spans="1:8" x14ac:dyDescent="0.25">
      <c r="A210" s="85"/>
      <c r="B210" s="88"/>
      <c r="C210" s="38" t="s">
        <v>4</v>
      </c>
      <c r="D210" s="28">
        <v>813</v>
      </c>
      <c r="E210" s="12">
        <f>F210+G210+H210</f>
        <v>1163.8555000000001</v>
      </c>
      <c r="F210" s="12"/>
      <c r="G210" s="12">
        <v>953.8424</v>
      </c>
      <c r="H210" s="13">
        <v>210.01310000000001</v>
      </c>
    </row>
    <row r="211" spans="1:8" x14ac:dyDescent="0.25">
      <c r="A211" s="85"/>
      <c r="B211" s="88"/>
      <c r="C211" s="38" t="s">
        <v>3</v>
      </c>
      <c r="D211" s="28"/>
      <c r="E211" s="12"/>
      <c r="F211" s="12"/>
      <c r="G211" s="12"/>
      <c r="H211" s="13"/>
    </row>
    <row r="212" spans="1:8" x14ac:dyDescent="0.25">
      <c r="A212" s="85"/>
      <c r="B212" s="88"/>
      <c r="C212" s="38" t="s">
        <v>2</v>
      </c>
      <c r="D212" s="28"/>
      <c r="E212" s="12"/>
      <c r="F212" s="12"/>
      <c r="G212" s="12"/>
      <c r="H212" s="13"/>
    </row>
    <row r="213" spans="1:8" x14ac:dyDescent="0.25">
      <c r="A213" s="85"/>
      <c r="B213" s="88"/>
      <c r="C213" s="38" t="s">
        <v>1</v>
      </c>
      <c r="D213" s="28"/>
      <c r="E213" s="12"/>
      <c r="F213" s="12"/>
      <c r="G213" s="12"/>
      <c r="H213" s="13"/>
    </row>
    <row r="214" spans="1:8" ht="31.5" x14ac:dyDescent="0.25">
      <c r="A214" s="86"/>
      <c r="B214" s="89"/>
      <c r="C214" s="68" t="s">
        <v>18</v>
      </c>
      <c r="D214" s="29"/>
      <c r="E214" s="14"/>
      <c r="F214" s="14"/>
      <c r="G214" s="14"/>
      <c r="H214" s="15"/>
    </row>
    <row r="215" spans="1:8" x14ac:dyDescent="0.25">
      <c r="A215" s="91" t="s">
        <v>44</v>
      </c>
      <c r="B215" s="94" t="s">
        <v>83</v>
      </c>
      <c r="C215" s="41" t="s">
        <v>6</v>
      </c>
      <c r="D215" s="24"/>
      <c r="E215" s="18">
        <f>SUM(F215:H215)</f>
        <v>60949.455000000002</v>
      </c>
      <c r="F215" s="18">
        <f>F224+F231</f>
        <v>20316.485000000001</v>
      </c>
      <c r="G215" s="18">
        <f t="shared" ref="G215:H215" si="35">G224+G231</f>
        <v>20316.485000000001</v>
      </c>
      <c r="H215" s="19">
        <f t="shared" si="35"/>
        <v>20316.485000000001</v>
      </c>
    </row>
    <row r="216" spans="1:8" x14ac:dyDescent="0.25">
      <c r="A216" s="92"/>
      <c r="B216" s="95"/>
      <c r="C216" s="42" t="s">
        <v>5</v>
      </c>
      <c r="D216" s="25"/>
      <c r="E216" s="12">
        <f>SUM(F216:H216)</f>
        <v>0</v>
      </c>
      <c r="F216" s="18">
        <f t="shared" ref="F216" si="36">F225+F232</f>
        <v>0</v>
      </c>
      <c r="G216" s="18"/>
      <c r="H216" s="19"/>
    </row>
    <row r="217" spans="1:8" x14ac:dyDescent="0.25">
      <c r="A217" s="92"/>
      <c r="B217" s="95"/>
      <c r="C217" s="42" t="s">
        <v>4</v>
      </c>
      <c r="D217" s="6"/>
      <c r="E217" s="6"/>
      <c r="F217" s="6"/>
      <c r="G217" s="6"/>
      <c r="H217" s="6"/>
    </row>
    <row r="218" spans="1:8" x14ac:dyDescent="0.25">
      <c r="A218" s="92"/>
      <c r="B218" s="95"/>
      <c r="C218" s="42"/>
      <c r="D218" s="25">
        <v>815</v>
      </c>
      <c r="E218" s="18">
        <f>SUM(F218:H218)</f>
        <v>56523.899999999994</v>
      </c>
      <c r="F218" s="18">
        <v>18841.3</v>
      </c>
      <c r="G218" s="18">
        <v>18841.3</v>
      </c>
      <c r="H218" s="18">
        <v>18841.3</v>
      </c>
    </row>
    <row r="219" spans="1:8" x14ac:dyDescent="0.25">
      <c r="A219" s="92"/>
      <c r="B219" s="95"/>
      <c r="C219" s="42"/>
      <c r="D219" s="25">
        <f>D226</f>
        <v>829</v>
      </c>
      <c r="E219" s="18">
        <f>SUM(F219:H219)</f>
        <v>4425.5550000000003</v>
      </c>
      <c r="F219" s="18">
        <v>1475.1849999999999</v>
      </c>
      <c r="G219" s="18">
        <v>1475.1849999999999</v>
      </c>
      <c r="H219" s="19">
        <v>1475.1849999999999</v>
      </c>
    </row>
    <row r="220" spans="1:8" x14ac:dyDescent="0.25">
      <c r="A220" s="92"/>
      <c r="B220" s="95"/>
      <c r="C220" s="42" t="s">
        <v>3</v>
      </c>
      <c r="D220" s="25"/>
      <c r="E220" s="18">
        <f t="shared" ref="E220:E223" si="37">SUM(F220:H220)</f>
        <v>0</v>
      </c>
      <c r="F220" s="18">
        <f t="shared" ref="F220" si="38">F227+F234</f>
        <v>0</v>
      </c>
      <c r="G220" s="18"/>
      <c r="H220" s="19"/>
    </row>
    <row r="221" spans="1:8" x14ac:dyDescent="0.25">
      <c r="A221" s="92"/>
      <c r="B221" s="95"/>
      <c r="C221" s="42" t="s">
        <v>2</v>
      </c>
      <c r="D221" s="25"/>
      <c r="E221" s="18">
        <f t="shared" si="37"/>
        <v>0</v>
      </c>
      <c r="F221" s="18">
        <f t="shared" ref="F221" si="39">F228+F235</f>
        <v>0</v>
      </c>
      <c r="G221" s="18"/>
      <c r="H221" s="19"/>
    </row>
    <row r="222" spans="1:8" x14ac:dyDescent="0.25">
      <c r="A222" s="92"/>
      <c r="B222" s="95"/>
      <c r="C222" s="42" t="s">
        <v>1</v>
      </c>
      <c r="D222" s="25"/>
      <c r="E222" s="18">
        <f t="shared" si="37"/>
        <v>0</v>
      </c>
      <c r="F222" s="18">
        <f t="shared" ref="F222" si="40">F229+F236</f>
        <v>0</v>
      </c>
      <c r="G222" s="18"/>
      <c r="H222" s="19"/>
    </row>
    <row r="223" spans="1:8" ht="31.5" x14ac:dyDescent="0.25">
      <c r="A223" s="93"/>
      <c r="B223" s="96"/>
      <c r="C223" s="43" t="s">
        <v>18</v>
      </c>
      <c r="D223" s="26"/>
      <c r="E223" s="18">
        <f t="shared" si="37"/>
        <v>0</v>
      </c>
      <c r="F223" s="18">
        <f t="shared" ref="F223" si="41">F230+F237</f>
        <v>0</v>
      </c>
      <c r="G223" s="20"/>
      <c r="H223" s="21"/>
    </row>
    <row r="224" spans="1:8" x14ac:dyDescent="0.25">
      <c r="A224" s="84" t="s">
        <v>45</v>
      </c>
      <c r="B224" s="87" t="s">
        <v>47</v>
      </c>
      <c r="C224" s="66" t="s">
        <v>6</v>
      </c>
      <c r="D224" s="27"/>
      <c r="E224" s="12">
        <f>SUM(F224:H224)</f>
        <v>4425.5550000000003</v>
      </c>
      <c r="F224" s="10">
        <f>SUM(F225:F230)</f>
        <v>1475.1849999999999</v>
      </c>
      <c r="G224" s="10">
        <f t="shared" ref="G224:H224" si="42">SUM(G225:G230)</f>
        <v>1475.1849999999999</v>
      </c>
      <c r="H224" s="11">
        <f t="shared" si="42"/>
        <v>1475.1849999999999</v>
      </c>
    </row>
    <row r="225" spans="1:8" x14ac:dyDescent="0.25">
      <c r="A225" s="85"/>
      <c r="B225" s="88"/>
      <c r="C225" s="38" t="s">
        <v>5</v>
      </c>
      <c r="D225" s="28"/>
      <c r="E225" s="12"/>
      <c r="F225" s="12"/>
      <c r="G225" s="12"/>
      <c r="H225" s="13"/>
    </row>
    <row r="226" spans="1:8" x14ac:dyDescent="0.25">
      <c r="A226" s="85"/>
      <c r="B226" s="88"/>
      <c r="C226" s="38" t="s">
        <v>4</v>
      </c>
      <c r="D226" s="28">
        <v>829</v>
      </c>
      <c r="E226" s="12">
        <f>SUM(F226:H226)</f>
        <v>4425.5550000000003</v>
      </c>
      <c r="F226" s="12">
        <v>1475.1849999999999</v>
      </c>
      <c r="G226" s="12">
        <v>1475.1849999999999</v>
      </c>
      <c r="H226" s="13">
        <v>1475.1849999999999</v>
      </c>
    </row>
    <row r="227" spans="1:8" x14ac:dyDescent="0.25">
      <c r="A227" s="85"/>
      <c r="B227" s="88"/>
      <c r="C227" s="38" t="s">
        <v>3</v>
      </c>
      <c r="D227" s="28"/>
      <c r="E227" s="12"/>
      <c r="F227" s="12"/>
      <c r="G227" s="12"/>
      <c r="H227" s="13"/>
    </row>
    <row r="228" spans="1:8" x14ac:dyDescent="0.25">
      <c r="A228" s="85"/>
      <c r="B228" s="88"/>
      <c r="C228" s="38" t="s">
        <v>2</v>
      </c>
      <c r="D228" s="28"/>
      <c r="E228" s="12"/>
      <c r="F228" s="12"/>
      <c r="G228" s="12"/>
      <c r="H228" s="13"/>
    </row>
    <row r="229" spans="1:8" x14ac:dyDescent="0.25">
      <c r="A229" s="85"/>
      <c r="B229" s="88"/>
      <c r="C229" s="38" t="s">
        <v>1</v>
      </c>
      <c r="D229" s="28"/>
      <c r="E229" s="12"/>
      <c r="F229" s="12"/>
      <c r="G229" s="12"/>
      <c r="H229" s="13"/>
    </row>
    <row r="230" spans="1:8" ht="31.5" x14ac:dyDescent="0.25">
      <c r="A230" s="86"/>
      <c r="B230" s="89"/>
      <c r="C230" s="68" t="s">
        <v>18</v>
      </c>
      <c r="D230" s="29"/>
      <c r="E230" s="14"/>
      <c r="F230" s="14"/>
      <c r="G230" s="14"/>
      <c r="H230" s="15"/>
    </row>
    <row r="231" spans="1:8" x14ac:dyDescent="0.25">
      <c r="A231" s="84" t="s">
        <v>46</v>
      </c>
      <c r="B231" s="87" t="s">
        <v>48</v>
      </c>
      <c r="C231" s="66" t="s">
        <v>6</v>
      </c>
      <c r="D231" s="27"/>
      <c r="E231" s="12">
        <f>SUM(F231:H231)</f>
        <v>56523.899999999994</v>
      </c>
      <c r="F231" s="10">
        <f>SUM(F232:F237)</f>
        <v>18841.3</v>
      </c>
      <c r="G231" s="10">
        <f t="shared" ref="G231:H231" si="43">SUM(G232:G237)</f>
        <v>18841.3</v>
      </c>
      <c r="H231" s="11">
        <f t="shared" si="43"/>
        <v>18841.3</v>
      </c>
    </row>
    <row r="232" spans="1:8" x14ac:dyDescent="0.25">
      <c r="A232" s="85"/>
      <c r="B232" s="88"/>
      <c r="C232" s="38" t="s">
        <v>5</v>
      </c>
      <c r="D232" s="28"/>
      <c r="E232" s="12"/>
      <c r="F232" s="12"/>
      <c r="G232" s="12"/>
      <c r="H232" s="13"/>
    </row>
    <row r="233" spans="1:8" x14ac:dyDescent="0.25">
      <c r="A233" s="85"/>
      <c r="B233" s="88"/>
      <c r="C233" s="38" t="s">
        <v>4</v>
      </c>
      <c r="D233" s="28">
        <v>815</v>
      </c>
      <c r="E233" s="12">
        <f>SUM(F233:H233)</f>
        <v>56523.899999999994</v>
      </c>
      <c r="F233" s="12">
        <v>18841.3</v>
      </c>
      <c r="G233" s="12">
        <v>18841.3</v>
      </c>
      <c r="H233" s="12">
        <v>18841.3</v>
      </c>
    </row>
    <row r="234" spans="1:8" x14ac:dyDescent="0.25">
      <c r="A234" s="85"/>
      <c r="B234" s="88"/>
      <c r="C234" s="38" t="s">
        <v>3</v>
      </c>
      <c r="D234" s="28"/>
      <c r="E234" s="12"/>
      <c r="F234" s="12"/>
      <c r="G234" s="12"/>
      <c r="H234" s="13"/>
    </row>
    <row r="235" spans="1:8" x14ac:dyDescent="0.25">
      <c r="A235" s="85"/>
      <c r="B235" s="88"/>
      <c r="C235" s="38" t="s">
        <v>2</v>
      </c>
      <c r="D235" s="28"/>
      <c r="E235" s="12"/>
      <c r="F235" s="12"/>
      <c r="G235" s="12"/>
      <c r="H235" s="13"/>
    </row>
    <row r="236" spans="1:8" x14ac:dyDescent="0.25">
      <c r="A236" s="85"/>
      <c r="B236" s="88"/>
      <c r="C236" s="38" t="s">
        <v>1</v>
      </c>
      <c r="D236" s="28"/>
      <c r="E236" s="12"/>
      <c r="F236" s="12"/>
      <c r="G236" s="12"/>
      <c r="H236" s="13"/>
    </row>
    <row r="237" spans="1:8" ht="31.5" x14ac:dyDescent="0.25">
      <c r="A237" s="86"/>
      <c r="B237" s="89"/>
      <c r="C237" s="68" t="s">
        <v>18</v>
      </c>
      <c r="D237" s="29"/>
      <c r="E237" s="14"/>
      <c r="F237" s="14"/>
      <c r="G237" s="14"/>
      <c r="H237" s="15"/>
    </row>
    <row r="238" spans="1:8" x14ac:dyDescent="0.25">
      <c r="A238" s="91" t="s">
        <v>49</v>
      </c>
      <c r="B238" s="94" t="s">
        <v>84</v>
      </c>
      <c r="C238" s="41" t="s">
        <v>6</v>
      </c>
      <c r="D238" s="24"/>
      <c r="E238" s="16">
        <f>SUM(F238:H238)</f>
        <v>253867.1</v>
      </c>
      <c r="F238" s="16">
        <f>F240</f>
        <v>183407.1</v>
      </c>
      <c r="G238" s="16">
        <f t="shared" ref="G238:H238" si="44">G240</f>
        <v>35230</v>
      </c>
      <c r="H238" s="17">
        <f t="shared" si="44"/>
        <v>35230</v>
      </c>
    </row>
    <row r="239" spans="1:8" x14ac:dyDescent="0.25">
      <c r="A239" s="92"/>
      <c r="B239" s="95"/>
      <c r="C239" s="42" t="s">
        <v>5</v>
      </c>
      <c r="D239" s="25"/>
      <c r="E239" s="18"/>
      <c r="F239" s="18"/>
      <c r="G239" s="18"/>
      <c r="H239" s="19"/>
    </row>
    <row r="240" spans="1:8" x14ac:dyDescent="0.25">
      <c r="A240" s="92"/>
      <c r="B240" s="95"/>
      <c r="C240" s="42" t="s">
        <v>4</v>
      </c>
      <c r="D240" s="6"/>
      <c r="E240" s="18">
        <f>F240+G240+H240</f>
        <v>253867.1</v>
      </c>
      <c r="F240" s="22">
        <f>SUM(F241:F242)</f>
        <v>183407.1</v>
      </c>
      <c r="G240" s="22">
        <f t="shared" ref="G240:H240" si="45">SUM(G241:G242)</f>
        <v>35230</v>
      </c>
      <c r="H240" s="23">
        <f t="shared" si="45"/>
        <v>35230</v>
      </c>
    </row>
    <row r="241" spans="1:8" x14ac:dyDescent="0.25">
      <c r="A241" s="92"/>
      <c r="B241" s="95"/>
      <c r="C241" s="42"/>
      <c r="D241" s="25">
        <v>820</v>
      </c>
      <c r="E241" s="18">
        <f>F241+G241+H241</f>
        <v>148177.1</v>
      </c>
      <c r="F241" s="18">
        <f>F256+F263</f>
        <v>148177.1</v>
      </c>
      <c r="G241" s="18">
        <f>G256+G263</f>
        <v>0</v>
      </c>
      <c r="H241" s="19">
        <f>H256+H263</f>
        <v>0</v>
      </c>
    </row>
    <row r="242" spans="1:8" x14ac:dyDescent="0.25">
      <c r="A242" s="92"/>
      <c r="B242" s="95"/>
      <c r="C242" s="42"/>
      <c r="D242" s="25">
        <v>833</v>
      </c>
      <c r="E242" s="18">
        <f>F242+G242+H242</f>
        <v>105690</v>
      </c>
      <c r="F242" s="18">
        <f>F249</f>
        <v>35230</v>
      </c>
      <c r="G242" s="18">
        <f t="shared" ref="G242:H242" si="46">G249</f>
        <v>35230</v>
      </c>
      <c r="H242" s="19">
        <f t="shared" si="46"/>
        <v>35230</v>
      </c>
    </row>
    <row r="243" spans="1:8" x14ac:dyDescent="0.25">
      <c r="A243" s="92"/>
      <c r="B243" s="95"/>
      <c r="C243" s="42" t="s">
        <v>3</v>
      </c>
      <c r="D243" s="25"/>
      <c r="E243" s="18"/>
      <c r="F243" s="18"/>
      <c r="G243" s="18"/>
      <c r="H243" s="19"/>
    </row>
    <row r="244" spans="1:8" x14ac:dyDescent="0.25">
      <c r="A244" s="92"/>
      <c r="B244" s="95"/>
      <c r="C244" s="42" t="s">
        <v>2</v>
      </c>
      <c r="D244" s="25"/>
      <c r="E244" s="12"/>
      <c r="F244" s="18"/>
      <c r="G244" s="18"/>
      <c r="H244" s="19"/>
    </row>
    <row r="245" spans="1:8" x14ac:dyDescent="0.25">
      <c r="A245" s="92"/>
      <c r="B245" s="95"/>
      <c r="C245" s="42" t="s">
        <v>1</v>
      </c>
      <c r="D245" s="25"/>
      <c r="E245" s="12"/>
      <c r="F245" s="18"/>
      <c r="G245" s="18"/>
      <c r="H245" s="19"/>
    </row>
    <row r="246" spans="1:8" ht="31.5" x14ac:dyDescent="0.25">
      <c r="A246" s="93"/>
      <c r="B246" s="96"/>
      <c r="C246" s="43" t="s">
        <v>18</v>
      </c>
      <c r="D246" s="26"/>
      <c r="E246" s="14"/>
      <c r="F246" s="20"/>
      <c r="G246" s="20"/>
      <c r="H246" s="21"/>
    </row>
    <row r="247" spans="1:8" x14ac:dyDescent="0.25">
      <c r="A247" s="84" t="s">
        <v>50</v>
      </c>
      <c r="B247" s="87" t="s">
        <v>53</v>
      </c>
      <c r="C247" s="66" t="s">
        <v>6</v>
      </c>
      <c r="D247" s="27"/>
      <c r="E247" s="10">
        <f>E249</f>
        <v>105690</v>
      </c>
      <c r="F247" s="10">
        <f t="shared" ref="F247:H247" si="47">F249</f>
        <v>35230</v>
      </c>
      <c r="G247" s="10">
        <f t="shared" si="47"/>
        <v>35230</v>
      </c>
      <c r="H247" s="11">
        <f t="shared" si="47"/>
        <v>35230</v>
      </c>
    </row>
    <row r="248" spans="1:8" x14ac:dyDescent="0.25">
      <c r="A248" s="85"/>
      <c r="B248" s="88"/>
      <c r="C248" s="38" t="s">
        <v>5</v>
      </c>
      <c r="D248" s="28"/>
      <c r="E248" s="12"/>
      <c r="F248" s="12"/>
      <c r="G248" s="12"/>
      <c r="H248" s="13"/>
    </row>
    <row r="249" spans="1:8" x14ac:dyDescent="0.25">
      <c r="A249" s="85"/>
      <c r="B249" s="88"/>
      <c r="C249" s="38" t="s">
        <v>4</v>
      </c>
      <c r="D249" s="28">
        <v>833</v>
      </c>
      <c r="E249" s="12">
        <f>F249+G249+H249</f>
        <v>105690</v>
      </c>
      <c r="F249" s="12">
        <v>35230</v>
      </c>
      <c r="G249" s="12">
        <v>35230</v>
      </c>
      <c r="H249" s="13">
        <v>35230</v>
      </c>
    </row>
    <row r="250" spans="1:8" x14ac:dyDescent="0.25">
      <c r="A250" s="85"/>
      <c r="B250" s="88"/>
      <c r="C250" s="38" t="s">
        <v>3</v>
      </c>
      <c r="D250" s="28"/>
      <c r="E250" s="12"/>
      <c r="F250" s="12"/>
      <c r="G250" s="12"/>
      <c r="H250" s="13"/>
    </row>
    <row r="251" spans="1:8" x14ac:dyDescent="0.25">
      <c r="A251" s="85"/>
      <c r="B251" s="88"/>
      <c r="C251" s="38" t="s">
        <v>2</v>
      </c>
      <c r="D251" s="28"/>
      <c r="E251" s="12"/>
      <c r="F251" s="12"/>
      <c r="G251" s="12"/>
      <c r="H251" s="13"/>
    </row>
    <row r="252" spans="1:8" x14ac:dyDescent="0.25">
      <c r="A252" s="85"/>
      <c r="B252" s="88"/>
      <c r="C252" s="38" t="s">
        <v>1</v>
      </c>
      <c r="D252" s="28"/>
      <c r="E252" s="12"/>
      <c r="F252" s="12"/>
      <c r="G252" s="12"/>
      <c r="H252" s="13"/>
    </row>
    <row r="253" spans="1:8" ht="30.75" customHeight="1" x14ac:dyDescent="0.25">
      <c r="A253" s="86"/>
      <c r="B253" s="89"/>
      <c r="C253" s="68" t="s">
        <v>18</v>
      </c>
      <c r="D253" s="29"/>
      <c r="E253" s="14"/>
      <c r="F253" s="14"/>
      <c r="G253" s="14"/>
      <c r="H253" s="15"/>
    </row>
    <row r="254" spans="1:8" x14ac:dyDescent="0.25">
      <c r="A254" s="84" t="s">
        <v>51</v>
      </c>
      <c r="B254" s="87" t="s">
        <v>54</v>
      </c>
      <c r="C254" s="66" t="s">
        <v>6</v>
      </c>
      <c r="D254" s="27"/>
      <c r="E254" s="10">
        <f>E256</f>
        <v>133177.1</v>
      </c>
      <c r="F254" s="10">
        <f t="shared" ref="F254:H254" si="48">F256</f>
        <v>133177.1</v>
      </c>
      <c r="G254" s="10">
        <f t="shared" si="48"/>
        <v>0</v>
      </c>
      <c r="H254" s="11">
        <f t="shared" si="48"/>
        <v>0</v>
      </c>
    </row>
    <row r="255" spans="1:8" x14ac:dyDescent="0.25">
      <c r="A255" s="85"/>
      <c r="B255" s="88"/>
      <c r="C255" s="38" t="s">
        <v>5</v>
      </c>
      <c r="D255" s="28"/>
      <c r="E255" s="12"/>
      <c r="F255" s="12"/>
      <c r="G255" s="12"/>
      <c r="H255" s="13"/>
    </row>
    <row r="256" spans="1:8" x14ac:dyDescent="0.25">
      <c r="A256" s="85"/>
      <c r="B256" s="88"/>
      <c r="C256" s="38" t="s">
        <v>4</v>
      </c>
      <c r="D256" s="28">
        <v>820</v>
      </c>
      <c r="E256" s="12">
        <f>F256+G256+H256</f>
        <v>133177.1</v>
      </c>
      <c r="F256" s="12">
        <v>133177.1</v>
      </c>
      <c r="G256" s="12">
        <v>0</v>
      </c>
      <c r="H256" s="13">
        <v>0</v>
      </c>
    </row>
    <row r="257" spans="1:8" x14ac:dyDescent="0.25">
      <c r="A257" s="85"/>
      <c r="B257" s="88"/>
      <c r="C257" s="38" t="s">
        <v>3</v>
      </c>
      <c r="D257" s="28"/>
      <c r="E257" s="12"/>
      <c r="F257" s="12"/>
      <c r="G257" s="12"/>
      <c r="H257" s="13"/>
    </row>
    <row r="258" spans="1:8" x14ac:dyDescent="0.25">
      <c r="A258" s="85"/>
      <c r="B258" s="88"/>
      <c r="C258" s="38" t="s">
        <v>2</v>
      </c>
      <c r="D258" s="28"/>
      <c r="E258" s="12"/>
      <c r="F258" s="12"/>
      <c r="G258" s="12"/>
      <c r="H258" s="13"/>
    </row>
    <row r="259" spans="1:8" x14ac:dyDescent="0.25">
      <c r="A259" s="85"/>
      <c r="B259" s="88"/>
      <c r="C259" s="38" t="s">
        <v>1</v>
      </c>
      <c r="D259" s="28"/>
      <c r="E259" s="12"/>
      <c r="F259" s="12"/>
      <c r="G259" s="12"/>
      <c r="H259" s="13"/>
    </row>
    <row r="260" spans="1:8" ht="31.5" x14ac:dyDescent="0.25">
      <c r="A260" s="86"/>
      <c r="B260" s="89"/>
      <c r="C260" s="68" t="s">
        <v>18</v>
      </c>
      <c r="D260" s="29"/>
      <c r="E260" s="14"/>
      <c r="F260" s="14"/>
      <c r="G260" s="14"/>
      <c r="H260" s="15"/>
    </row>
    <row r="261" spans="1:8" x14ac:dyDescent="0.25">
      <c r="A261" s="84" t="s">
        <v>52</v>
      </c>
      <c r="B261" s="87" t="s">
        <v>85</v>
      </c>
      <c r="C261" s="66" t="s">
        <v>6</v>
      </c>
      <c r="D261" s="27"/>
      <c r="E261" s="10">
        <f>E263</f>
        <v>15000</v>
      </c>
      <c r="F261" s="10">
        <f t="shared" ref="F261:H261" si="49">F263</f>
        <v>15000</v>
      </c>
      <c r="G261" s="10">
        <f t="shared" si="49"/>
        <v>0</v>
      </c>
      <c r="H261" s="11">
        <f t="shared" si="49"/>
        <v>0</v>
      </c>
    </row>
    <row r="262" spans="1:8" x14ac:dyDescent="0.25">
      <c r="A262" s="85"/>
      <c r="B262" s="88"/>
      <c r="C262" s="38" t="s">
        <v>5</v>
      </c>
      <c r="D262" s="28"/>
      <c r="E262" s="12"/>
      <c r="F262" s="12"/>
      <c r="G262" s="12"/>
      <c r="H262" s="13"/>
    </row>
    <row r="263" spans="1:8" x14ac:dyDescent="0.25">
      <c r="A263" s="85"/>
      <c r="B263" s="88"/>
      <c r="C263" s="38" t="s">
        <v>4</v>
      </c>
      <c r="D263" s="28">
        <v>820</v>
      </c>
      <c r="E263" s="12">
        <f>F263+G263+H263</f>
        <v>15000</v>
      </c>
      <c r="F263" s="12">
        <v>15000</v>
      </c>
      <c r="G263" s="12">
        <v>0</v>
      </c>
      <c r="H263" s="13">
        <v>0</v>
      </c>
    </row>
    <row r="264" spans="1:8" x14ac:dyDescent="0.25">
      <c r="A264" s="85"/>
      <c r="B264" s="88"/>
      <c r="C264" s="38" t="s">
        <v>3</v>
      </c>
      <c r="D264" s="28"/>
      <c r="E264" s="12"/>
      <c r="F264" s="12"/>
      <c r="G264" s="12"/>
      <c r="H264" s="13"/>
    </row>
    <row r="265" spans="1:8" x14ac:dyDescent="0.25">
      <c r="A265" s="85"/>
      <c r="B265" s="88"/>
      <c r="C265" s="38" t="s">
        <v>2</v>
      </c>
      <c r="D265" s="28"/>
      <c r="E265" s="12"/>
      <c r="F265" s="12"/>
      <c r="G265" s="12"/>
      <c r="H265" s="13"/>
    </row>
    <row r="266" spans="1:8" x14ac:dyDescent="0.25">
      <c r="A266" s="85"/>
      <c r="B266" s="88"/>
      <c r="C266" s="38" t="s">
        <v>1</v>
      </c>
      <c r="D266" s="28"/>
      <c r="E266" s="12"/>
      <c r="F266" s="12"/>
      <c r="G266" s="12"/>
      <c r="H266" s="13"/>
    </row>
    <row r="267" spans="1:8" ht="31.5" x14ac:dyDescent="0.25">
      <c r="A267" s="86"/>
      <c r="B267" s="89"/>
      <c r="C267" s="68" t="s">
        <v>18</v>
      </c>
      <c r="D267" s="29"/>
      <c r="E267" s="14"/>
      <c r="F267" s="14"/>
      <c r="G267" s="14"/>
      <c r="H267" s="15"/>
    </row>
    <row r="268" spans="1:8" x14ac:dyDescent="0.25">
      <c r="A268" s="91" t="s">
        <v>55</v>
      </c>
      <c r="B268" s="94" t="s">
        <v>86</v>
      </c>
      <c r="C268" s="41" t="s">
        <v>6</v>
      </c>
      <c r="D268" s="24"/>
      <c r="E268" s="16">
        <f>E270</f>
        <v>7350</v>
      </c>
      <c r="F268" s="16">
        <f t="shared" ref="F268:H268" si="50">F270</f>
        <v>4650</v>
      </c>
      <c r="G268" s="16">
        <f t="shared" si="50"/>
        <v>1350</v>
      </c>
      <c r="H268" s="17">
        <f t="shared" si="50"/>
        <v>1350</v>
      </c>
    </row>
    <row r="269" spans="1:8" x14ac:dyDescent="0.25">
      <c r="A269" s="92"/>
      <c r="B269" s="95"/>
      <c r="C269" s="42" t="s">
        <v>5</v>
      </c>
      <c r="D269" s="25"/>
      <c r="E269" s="18"/>
      <c r="F269" s="18"/>
      <c r="G269" s="18"/>
      <c r="H269" s="19"/>
    </row>
    <row r="270" spans="1:8" s="6" customFormat="1" x14ac:dyDescent="0.25">
      <c r="A270" s="92"/>
      <c r="B270" s="95"/>
      <c r="C270" s="42" t="s">
        <v>4</v>
      </c>
      <c r="D270" s="25">
        <v>810</v>
      </c>
      <c r="E270" s="18">
        <f>E277</f>
        <v>7350</v>
      </c>
      <c r="F270" s="18">
        <f t="shared" ref="F270:H270" si="51">F277</f>
        <v>4650</v>
      </c>
      <c r="G270" s="18">
        <f t="shared" si="51"/>
        <v>1350</v>
      </c>
      <c r="H270" s="19">
        <f t="shared" si="51"/>
        <v>1350</v>
      </c>
    </row>
    <row r="271" spans="1:8" x14ac:dyDescent="0.25">
      <c r="A271" s="92"/>
      <c r="B271" s="95"/>
      <c r="C271" s="42" t="s">
        <v>3</v>
      </c>
      <c r="D271" s="25"/>
      <c r="E271" s="18"/>
      <c r="F271" s="18"/>
      <c r="G271" s="18"/>
      <c r="H271" s="19"/>
    </row>
    <row r="272" spans="1:8" x14ac:dyDescent="0.25">
      <c r="A272" s="92"/>
      <c r="B272" s="95"/>
      <c r="C272" s="42" t="s">
        <v>2</v>
      </c>
      <c r="D272" s="25"/>
      <c r="E272" s="12"/>
      <c r="F272" s="18"/>
      <c r="G272" s="18"/>
      <c r="H272" s="19"/>
    </row>
    <row r="273" spans="1:8" x14ac:dyDescent="0.25">
      <c r="A273" s="92"/>
      <c r="B273" s="95"/>
      <c r="C273" s="42" t="s">
        <v>1</v>
      </c>
      <c r="D273" s="25"/>
      <c r="E273" s="12"/>
      <c r="F273" s="18"/>
      <c r="G273" s="18"/>
      <c r="H273" s="19"/>
    </row>
    <row r="274" spans="1:8" ht="31.5" x14ac:dyDescent="0.25">
      <c r="A274" s="93"/>
      <c r="B274" s="96"/>
      <c r="C274" s="43" t="s">
        <v>18</v>
      </c>
      <c r="D274" s="26"/>
      <c r="E274" s="14"/>
      <c r="F274" s="20"/>
      <c r="G274" s="20"/>
      <c r="H274" s="21"/>
    </row>
    <row r="275" spans="1:8" x14ac:dyDescent="0.25">
      <c r="A275" s="84" t="s">
        <v>56</v>
      </c>
      <c r="B275" s="87" t="s">
        <v>59</v>
      </c>
      <c r="C275" s="66" t="s">
        <v>6</v>
      </c>
      <c r="D275" s="27"/>
      <c r="E275" s="10">
        <f>E277</f>
        <v>7350</v>
      </c>
      <c r="F275" s="10">
        <f t="shared" ref="F275:H275" si="52">F277</f>
        <v>4650</v>
      </c>
      <c r="G275" s="10">
        <f t="shared" si="52"/>
        <v>1350</v>
      </c>
      <c r="H275" s="11">
        <f t="shared" si="52"/>
        <v>1350</v>
      </c>
    </row>
    <row r="276" spans="1:8" x14ac:dyDescent="0.25">
      <c r="A276" s="85"/>
      <c r="B276" s="88"/>
      <c r="C276" s="38" t="s">
        <v>5</v>
      </c>
      <c r="D276" s="28"/>
      <c r="E276" s="12"/>
      <c r="F276" s="12"/>
      <c r="G276" s="12"/>
      <c r="H276" s="13"/>
    </row>
    <row r="277" spans="1:8" x14ac:dyDescent="0.25">
      <c r="A277" s="85"/>
      <c r="B277" s="88"/>
      <c r="C277" s="38" t="s">
        <v>4</v>
      </c>
      <c r="D277" s="28">
        <v>810</v>
      </c>
      <c r="E277" s="12">
        <f>F277+G277+H277</f>
        <v>7350</v>
      </c>
      <c r="F277" s="12">
        <v>4650</v>
      </c>
      <c r="G277" s="12">
        <v>1350</v>
      </c>
      <c r="H277" s="13">
        <v>1350</v>
      </c>
    </row>
    <row r="278" spans="1:8" x14ac:dyDescent="0.25">
      <c r="A278" s="85"/>
      <c r="B278" s="88"/>
      <c r="C278" s="38" t="s">
        <v>3</v>
      </c>
      <c r="D278" s="28"/>
      <c r="E278" s="12"/>
      <c r="F278" s="12"/>
      <c r="G278" s="12"/>
      <c r="H278" s="13"/>
    </row>
    <row r="279" spans="1:8" x14ac:dyDescent="0.25">
      <c r="A279" s="85"/>
      <c r="B279" s="88"/>
      <c r="C279" s="38" t="s">
        <v>2</v>
      </c>
      <c r="D279" s="28"/>
      <c r="E279" s="12"/>
      <c r="F279" s="12"/>
      <c r="G279" s="12"/>
      <c r="H279" s="13"/>
    </row>
    <row r="280" spans="1:8" x14ac:dyDescent="0.25">
      <c r="A280" s="85"/>
      <c r="B280" s="88"/>
      <c r="C280" s="38" t="s">
        <v>1</v>
      </c>
      <c r="D280" s="28"/>
      <c r="E280" s="12"/>
      <c r="F280" s="12"/>
      <c r="G280" s="12"/>
      <c r="H280" s="13"/>
    </row>
    <row r="281" spans="1:8" ht="31.5" x14ac:dyDescent="0.25">
      <c r="A281" s="86"/>
      <c r="B281" s="89"/>
      <c r="C281" s="68" t="s">
        <v>18</v>
      </c>
      <c r="D281" s="29"/>
      <c r="E281" s="14"/>
      <c r="F281" s="14"/>
      <c r="G281" s="14"/>
      <c r="H281" s="15"/>
    </row>
    <row r="282" spans="1:8" x14ac:dyDescent="0.25">
      <c r="A282" s="84" t="s">
        <v>57</v>
      </c>
      <c r="B282" s="87" t="s">
        <v>60</v>
      </c>
      <c r="C282" s="66" t="s">
        <v>6</v>
      </c>
      <c r="D282" s="27"/>
      <c r="E282" s="10"/>
      <c r="F282" s="10"/>
      <c r="G282" s="10"/>
      <c r="H282" s="11"/>
    </row>
    <row r="283" spans="1:8" x14ac:dyDescent="0.25">
      <c r="A283" s="85"/>
      <c r="B283" s="88"/>
      <c r="C283" s="38" t="s">
        <v>5</v>
      </c>
      <c r="D283" s="28"/>
      <c r="E283" s="12"/>
      <c r="F283" s="12"/>
      <c r="G283" s="12"/>
      <c r="H283" s="13"/>
    </row>
    <row r="284" spans="1:8" x14ac:dyDescent="0.25">
      <c r="A284" s="85"/>
      <c r="B284" s="88"/>
      <c r="C284" s="38" t="s">
        <v>4</v>
      </c>
      <c r="D284" s="28"/>
      <c r="E284" s="12"/>
      <c r="F284" s="12"/>
      <c r="G284" s="12"/>
      <c r="H284" s="13"/>
    </row>
    <row r="285" spans="1:8" x14ac:dyDescent="0.25">
      <c r="A285" s="85"/>
      <c r="B285" s="88"/>
      <c r="C285" s="38" t="s">
        <v>3</v>
      </c>
      <c r="D285" s="28"/>
      <c r="E285" s="12"/>
      <c r="F285" s="12"/>
      <c r="G285" s="12"/>
      <c r="H285" s="13"/>
    </row>
    <row r="286" spans="1:8" x14ac:dyDescent="0.25">
      <c r="A286" s="85"/>
      <c r="B286" s="88"/>
      <c r="C286" s="38" t="s">
        <v>2</v>
      </c>
      <c r="D286" s="28"/>
      <c r="E286" s="12"/>
      <c r="F286" s="12"/>
      <c r="G286" s="12"/>
      <c r="H286" s="13"/>
    </row>
    <row r="287" spans="1:8" x14ac:dyDescent="0.25">
      <c r="A287" s="85"/>
      <c r="B287" s="88"/>
      <c r="C287" s="38" t="s">
        <v>1</v>
      </c>
      <c r="D287" s="28"/>
      <c r="E287" s="12"/>
      <c r="F287" s="12"/>
      <c r="G287" s="12"/>
      <c r="H287" s="13"/>
    </row>
    <row r="288" spans="1:8" ht="31.5" x14ac:dyDescent="0.25">
      <c r="A288" s="86"/>
      <c r="B288" s="89"/>
      <c r="C288" s="68" t="s">
        <v>18</v>
      </c>
      <c r="D288" s="29"/>
      <c r="E288" s="14"/>
      <c r="F288" s="14"/>
      <c r="G288" s="14"/>
      <c r="H288" s="15"/>
    </row>
    <row r="289" spans="1:8" x14ac:dyDescent="0.25">
      <c r="A289" s="84" t="s">
        <v>58</v>
      </c>
      <c r="B289" s="87" t="s">
        <v>61</v>
      </c>
      <c r="C289" s="66" t="s">
        <v>6</v>
      </c>
      <c r="D289" s="27"/>
      <c r="E289" s="10"/>
      <c r="F289" s="10"/>
      <c r="G289" s="10"/>
      <c r="H289" s="11"/>
    </row>
    <row r="290" spans="1:8" x14ac:dyDescent="0.25">
      <c r="A290" s="85"/>
      <c r="B290" s="88"/>
      <c r="C290" s="38" t="s">
        <v>5</v>
      </c>
      <c r="D290" s="28"/>
      <c r="E290" s="12"/>
      <c r="F290" s="12"/>
      <c r="G290" s="12"/>
      <c r="H290" s="13"/>
    </row>
    <row r="291" spans="1:8" x14ac:dyDescent="0.25">
      <c r="A291" s="85"/>
      <c r="B291" s="88"/>
      <c r="C291" s="38" t="s">
        <v>4</v>
      </c>
      <c r="D291" s="28"/>
      <c r="E291" s="12"/>
      <c r="F291" s="12"/>
      <c r="G291" s="12"/>
      <c r="H291" s="13"/>
    </row>
    <row r="292" spans="1:8" x14ac:dyDescent="0.25">
      <c r="A292" s="85"/>
      <c r="B292" s="88"/>
      <c r="C292" s="38" t="s">
        <v>3</v>
      </c>
      <c r="D292" s="28"/>
      <c r="E292" s="12"/>
      <c r="F292" s="12"/>
      <c r="G292" s="12"/>
      <c r="H292" s="13"/>
    </row>
    <row r="293" spans="1:8" x14ac:dyDescent="0.25">
      <c r="A293" s="85"/>
      <c r="B293" s="88"/>
      <c r="C293" s="38" t="s">
        <v>2</v>
      </c>
      <c r="D293" s="28"/>
      <c r="E293" s="12"/>
      <c r="F293" s="12"/>
      <c r="G293" s="12"/>
      <c r="H293" s="13"/>
    </row>
    <row r="294" spans="1:8" x14ac:dyDescent="0.25">
      <c r="A294" s="85"/>
      <c r="B294" s="88"/>
      <c r="C294" s="38" t="s">
        <v>1</v>
      </c>
      <c r="D294" s="28"/>
      <c r="E294" s="12"/>
      <c r="F294" s="12"/>
      <c r="G294" s="12"/>
      <c r="H294" s="13"/>
    </row>
    <row r="295" spans="1:8" ht="31.5" x14ac:dyDescent="0.25">
      <c r="A295" s="86"/>
      <c r="B295" s="89"/>
      <c r="C295" s="68" t="s">
        <v>18</v>
      </c>
      <c r="D295" s="29"/>
      <c r="E295" s="14"/>
      <c r="F295" s="14"/>
      <c r="G295" s="14"/>
      <c r="H295" s="15"/>
    </row>
    <row r="296" spans="1:8" x14ac:dyDescent="0.25">
      <c r="A296" s="91" t="s">
        <v>62</v>
      </c>
      <c r="B296" s="94" t="s">
        <v>87</v>
      </c>
      <c r="C296" s="41" t="s">
        <v>6</v>
      </c>
      <c r="D296" s="24"/>
      <c r="E296" s="16">
        <f>E298</f>
        <v>396422.52267999999</v>
      </c>
      <c r="F296" s="16">
        <f t="shared" ref="F296:H296" si="53">F298</f>
        <v>149493.30267999999</v>
      </c>
      <c r="G296" s="16">
        <f t="shared" si="53"/>
        <v>123362.72</v>
      </c>
      <c r="H296" s="17">
        <f t="shared" si="53"/>
        <v>123566.5</v>
      </c>
    </row>
    <row r="297" spans="1:8" x14ac:dyDescent="0.25">
      <c r="A297" s="92"/>
      <c r="B297" s="95"/>
      <c r="C297" s="42" t="s">
        <v>5</v>
      </c>
      <c r="D297" s="25"/>
      <c r="E297" s="18"/>
      <c r="F297" s="18"/>
      <c r="G297" s="18"/>
      <c r="H297" s="19"/>
    </row>
    <row r="298" spans="1:8" x14ac:dyDescent="0.25">
      <c r="A298" s="92"/>
      <c r="B298" s="95"/>
      <c r="C298" s="42" t="s">
        <v>4</v>
      </c>
      <c r="D298" s="25">
        <v>820</v>
      </c>
      <c r="E298" s="18">
        <f>F298+G298+H298</f>
        <v>396422.52267999999</v>
      </c>
      <c r="F298" s="18">
        <f>F305+F312+F319</f>
        <v>149493.30267999999</v>
      </c>
      <c r="G298" s="18">
        <f t="shared" ref="G298:H298" si="54">G305+G312+G319</f>
        <v>123362.72</v>
      </c>
      <c r="H298" s="19">
        <f t="shared" si="54"/>
        <v>123566.5</v>
      </c>
    </row>
    <row r="299" spans="1:8" x14ac:dyDescent="0.25">
      <c r="A299" s="92"/>
      <c r="B299" s="95"/>
      <c r="C299" s="42" t="s">
        <v>3</v>
      </c>
      <c r="D299" s="25"/>
      <c r="E299" s="18"/>
      <c r="F299" s="18"/>
      <c r="G299" s="18"/>
      <c r="H299" s="19"/>
    </row>
    <row r="300" spans="1:8" x14ac:dyDescent="0.25">
      <c r="A300" s="92"/>
      <c r="B300" s="95"/>
      <c r="C300" s="42" t="s">
        <v>2</v>
      </c>
      <c r="D300" s="25"/>
      <c r="E300" s="12"/>
      <c r="F300" s="18"/>
      <c r="G300" s="18"/>
      <c r="H300" s="19"/>
    </row>
    <row r="301" spans="1:8" x14ac:dyDescent="0.25">
      <c r="A301" s="92"/>
      <c r="B301" s="95"/>
      <c r="C301" s="42" t="s">
        <v>1</v>
      </c>
      <c r="D301" s="25"/>
      <c r="E301" s="12"/>
      <c r="F301" s="18"/>
      <c r="G301" s="18"/>
      <c r="H301" s="19"/>
    </row>
    <row r="302" spans="1:8" ht="31.5" x14ac:dyDescent="0.25">
      <c r="A302" s="93"/>
      <c r="B302" s="96"/>
      <c r="C302" s="43" t="s">
        <v>18</v>
      </c>
      <c r="D302" s="26"/>
      <c r="E302" s="14"/>
      <c r="F302" s="20"/>
      <c r="G302" s="20"/>
      <c r="H302" s="21"/>
    </row>
    <row r="303" spans="1:8" x14ac:dyDescent="0.25">
      <c r="A303" s="84" t="s">
        <v>63</v>
      </c>
      <c r="B303" s="87" t="s">
        <v>66</v>
      </c>
      <c r="C303" s="66" t="s">
        <v>6</v>
      </c>
      <c r="D303" s="27"/>
      <c r="E303" s="10">
        <f>E305</f>
        <v>124585.61968</v>
      </c>
      <c r="F303" s="10">
        <f t="shared" ref="F303:H303" si="55">F305</f>
        <v>41668.419679999999</v>
      </c>
      <c r="G303" s="10">
        <f t="shared" si="55"/>
        <v>41458.6</v>
      </c>
      <c r="H303" s="11">
        <f t="shared" si="55"/>
        <v>41458.6</v>
      </c>
    </row>
    <row r="304" spans="1:8" x14ac:dyDescent="0.25">
      <c r="A304" s="85"/>
      <c r="B304" s="88"/>
      <c r="C304" s="38" t="s">
        <v>5</v>
      </c>
      <c r="D304" s="28"/>
      <c r="E304" s="12"/>
      <c r="F304" s="12"/>
      <c r="G304" s="12"/>
      <c r="H304" s="13"/>
    </row>
    <row r="305" spans="1:8" s="6" customFormat="1" x14ac:dyDescent="0.25">
      <c r="A305" s="85"/>
      <c r="B305" s="88"/>
      <c r="C305" s="38" t="s">
        <v>4</v>
      </c>
      <c r="D305" s="28">
        <v>820</v>
      </c>
      <c r="E305" s="12">
        <f>F305+G305+H305</f>
        <v>124585.61968</v>
      </c>
      <c r="F305" s="12">
        <v>41668.419679999999</v>
      </c>
      <c r="G305" s="12">
        <v>41458.6</v>
      </c>
      <c r="H305" s="12">
        <v>41458.6</v>
      </c>
    </row>
    <row r="306" spans="1:8" x14ac:dyDescent="0.25">
      <c r="A306" s="85"/>
      <c r="B306" s="88"/>
      <c r="C306" s="38" t="s">
        <v>3</v>
      </c>
      <c r="D306" s="28"/>
      <c r="E306" s="12"/>
      <c r="F306" s="12"/>
      <c r="G306" s="12"/>
      <c r="H306" s="13"/>
    </row>
    <row r="307" spans="1:8" x14ac:dyDescent="0.25">
      <c r="A307" s="85"/>
      <c r="B307" s="88"/>
      <c r="C307" s="38" t="s">
        <v>2</v>
      </c>
      <c r="D307" s="28"/>
      <c r="E307" s="12"/>
      <c r="F307" s="12"/>
      <c r="G307" s="12"/>
      <c r="H307" s="13"/>
    </row>
    <row r="308" spans="1:8" x14ac:dyDescent="0.25">
      <c r="A308" s="85"/>
      <c r="B308" s="88"/>
      <c r="C308" s="38" t="s">
        <v>1</v>
      </c>
      <c r="D308" s="28"/>
      <c r="E308" s="12"/>
      <c r="F308" s="12"/>
      <c r="G308" s="12"/>
      <c r="H308" s="13"/>
    </row>
    <row r="309" spans="1:8" ht="31.5" x14ac:dyDescent="0.25">
      <c r="A309" s="86"/>
      <c r="B309" s="89"/>
      <c r="C309" s="68" t="s">
        <v>18</v>
      </c>
      <c r="D309" s="29"/>
      <c r="E309" s="14"/>
      <c r="F309" s="14"/>
      <c r="G309" s="14"/>
      <c r="H309" s="15"/>
    </row>
    <row r="310" spans="1:8" x14ac:dyDescent="0.25">
      <c r="A310" s="84" t="s">
        <v>64</v>
      </c>
      <c r="B310" s="87" t="s">
        <v>68</v>
      </c>
      <c r="C310" s="66" t="s">
        <v>6</v>
      </c>
      <c r="D310" s="27"/>
      <c r="E310" s="10">
        <f>E312</f>
        <v>205886.90299999999</v>
      </c>
      <c r="F310" s="10">
        <f t="shared" ref="F310:H310" si="56">F312</f>
        <v>80274.883000000002</v>
      </c>
      <c r="G310" s="10">
        <f t="shared" si="56"/>
        <v>62704.12</v>
      </c>
      <c r="H310" s="11">
        <f t="shared" si="56"/>
        <v>62907.9</v>
      </c>
    </row>
    <row r="311" spans="1:8" x14ac:dyDescent="0.25">
      <c r="A311" s="85"/>
      <c r="B311" s="88"/>
      <c r="C311" s="38" t="s">
        <v>5</v>
      </c>
      <c r="D311" s="28"/>
      <c r="E311" s="12"/>
      <c r="F311" s="12"/>
      <c r="G311" s="12"/>
      <c r="H311" s="13"/>
    </row>
    <row r="312" spans="1:8" x14ac:dyDescent="0.25">
      <c r="A312" s="85"/>
      <c r="B312" s="88"/>
      <c r="C312" s="38" t="s">
        <v>4</v>
      </c>
      <c r="D312" s="28">
        <v>820</v>
      </c>
      <c r="E312" s="12">
        <f>F312+G312+H312</f>
        <v>205886.90299999999</v>
      </c>
      <c r="F312" s="12">
        <v>80274.883000000002</v>
      </c>
      <c r="G312" s="12">
        <v>62704.12</v>
      </c>
      <c r="H312" s="12">
        <v>62907.9</v>
      </c>
    </row>
    <row r="313" spans="1:8" x14ac:dyDescent="0.25">
      <c r="A313" s="85"/>
      <c r="B313" s="88"/>
      <c r="C313" s="38" t="s">
        <v>3</v>
      </c>
      <c r="D313" s="28"/>
      <c r="E313" s="12"/>
      <c r="F313" s="12"/>
      <c r="G313" s="12"/>
      <c r="H313" s="13"/>
    </row>
    <row r="314" spans="1:8" x14ac:dyDescent="0.25">
      <c r="A314" s="85"/>
      <c r="B314" s="88"/>
      <c r="C314" s="38" t="s">
        <v>2</v>
      </c>
      <c r="D314" s="28"/>
      <c r="E314" s="12"/>
      <c r="F314" s="12"/>
      <c r="G314" s="12"/>
      <c r="H314" s="13"/>
    </row>
    <row r="315" spans="1:8" x14ac:dyDescent="0.25">
      <c r="A315" s="85"/>
      <c r="B315" s="88"/>
      <c r="C315" s="38" t="s">
        <v>1</v>
      </c>
      <c r="D315" s="28"/>
      <c r="E315" s="12"/>
      <c r="F315" s="12"/>
      <c r="G315" s="12"/>
      <c r="H315" s="13"/>
    </row>
    <row r="316" spans="1:8" ht="31.5" x14ac:dyDescent="0.25">
      <c r="A316" s="86"/>
      <c r="B316" s="89"/>
      <c r="C316" s="68" t="s">
        <v>18</v>
      </c>
      <c r="D316" s="29"/>
      <c r="E316" s="14"/>
      <c r="F316" s="14"/>
      <c r="G316" s="14"/>
      <c r="H316" s="15"/>
    </row>
    <row r="317" spans="1:8" x14ac:dyDescent="0.25">
      <c r="A317" s="84" t="s">
        <v>65</v>
      </c>
      <c r="B317" s="87" t="s">
        <v>67</v>
      </c>
      <c r="C317" s="66" t="s">
        <v>6</v>
      </c>
      <c r="D317" s="27"/>
      <c r="E317" s="10">
        <f>E319</f>
        <v>65950</v>
      </c>
      <c r="F317" s="10">
        <f t="shared" ref="F317:H317" si="57">F319</f>
        <v>27550</v>
      </c>
      <c r="G317" s="10">
        <f t="shared" si="57"/>
        <v>19200</v>
      </c>
      <c r="H317" s="11">
        <f t="shared" si="57"/>
        <v>19200</v>
      </c>
    </row>
    <row r="318" spans="1:8" x14ac:dyDescent="0.25">
      <c r="A318" s="85"/>
      <c r="B318" s="88"/>
      <c r="C318" s="38" t="s">
        <v>5</v>
      </c>
      <c r="D318" s="28"/>
      <c r="E318" s="12"/>
      <c r="F318" s="12"/>
      <c r="G318" s="12"/>
      <c r="H318" s="13"/>
    </row>
    <row r="319" spans="1:8" x14ac:dyDescent="0.25">
      <c r="A319" s="85"/>
      <c r="B319" s="88"/>
      <c r="C319" s="38" t="s">
        <v>4</v>
      </c>
      <c r="D319" s="28">
        <v>820</v>
      </c>
      <c r="E319" s="12">
        <f>F319+G319+H319</f>
        <v>65950</v>
      </c>
      <c r="F319" s="12">
        <v>27550</v>
      </c>
      <c r="G319" s="12">
        <v>19200</v>
      </c>
      <c r="H319" s="13">
        <v>19200</v>
      </c>
    </row>
    <row r="320" spans="1:8" x14ac:dyDescent="0.25">
      <c r="A320" s="85"/>
      <c r="B320" s="88"/>
      <c r="C320" s="38" t="s">
        <v>3</v>
      </c>
      <c r="D320" s="28"/>
      <c r="E320" s="12"/>
      <c r="F320" s="12"/>
      <c r="G320" s="12"/>
      <c r="H320" s="13"/>
    </row>
    <row r="321" spans="1:8" x14ac:dyDescent="0.25">
      <c r="A321" s="85"/>
      <c r="B321" s="88"/>
      <c r="C321" s="38" t="s">
        <v>2</v>
      </c>
      <c r="D321" s="28"/>
      <c r="E321" s="12"/>
      <c r="F321" s="12"/>
      <c r="G321" s="12"/>
      <c r="H321" s="13"/>
    </row>
    <row r="322" spans="1:8" x14ac:dyDescent="0.25">
      <c r="A322" s="85"/>
      <c r="B322" s="88"/>
      <c r="C322" s="38" t="s">
        <v>1</v>
      </c>
      <c r="D322" s="28"/>
      <c r="E322" s="12"/>
      <c r="F322" s="12"/>
      <c r="G322" s="12"/>
      <c r="H322" s="13"/>
    </row>
    <row r="323" spans="1:8" ht="31.5" x14ac:dyDescent="0.25">
      <c r="A323" s="86"/>
      <c r="B323" s="89"/>
      <c r="C323" s="68" t="s">
        <v>18</v>
      </c>
      <c r="D323" s="29"/>
      <c r="E323" s="14"/>
      <c r="F323" s="14"/>
      <c r="G323" s="14"/>
      <c r="H323" s="15"/>
    </row>
  </sheetData>
  <mergeCells count="79">
    <mergeCell ref="A310:A316"/>
    <mergeCell ref="B310:B316"/>
    <mergeCell ref="A317:A323"/>
    <mergeCell ref="B317:B323"/>
    <mergeCell ref="A9:A35"/>
    <mergeCell ref="B9:B35"/>
    <mergeCell ref="A289:A295"/>
    <mergeCell ref="B289:B295"/>
    <mergeCell ref="A296:A302"/>
    <mergeCell ref="B296:B302"/>
    <mergeCell ref="A303:A309"/>
    <mergeCell ref="B303:B309"/>
    <mergeCell ref="A268:A274"/>
    <mergeCell ref="B268:B274"/>
    <mergeCell ref="A275:A281"/>
    <mergeCell ref="B275:B281"/>
    <mergeCell ref="A282:A288"/>
    <mergeCell ref="B282:B288"/>
    <mergeCell ref="A247:A253"/>
    <mergeCell ref="B247:B253"/>
    <mergeCell ref="A254:A260"/>
    <mergeCell ref="B254:B260"/>
    <mergeCell ref="A261:A267"/>
    <mergeCell ref="B261:B267"/>
    <mergeCell ref="A224:A230"/>
    <mergeCell ref="B224:B230"/>
    <mergeCell ref="A231:A237"/>
    <mergeCell ref="B231:B237"/>
    <mergeCell ref="A238:A246"/>
    <mergeCell ref="B238:B246"/>
    <mergeCell ref="A201:A207"/>
    <mergeCell ref="B201:B207"/>
    <mergeCell ref="A208:A214"/>
    <mergeCell ref="B208:B214"/>
    <mergeCell ref="A215:A223"/>
    <mergeCell ref="B215:B223"/>
    <mergeCell ref="A166:A172"/>
    <mergeCell ref="B166:B172"/>
    <mergeCell ref="A194:A200"/>
    <mergeCell ref="B194:B200"/>
    <mergeCell ref="A187:A193"/>
    <mergeCell ref="B187:B193"/>
    <mergeCell ref="B145:B151"/>
    <mergeCell ref="A152:A158"/>
    <mergeCell ref="B152:B158"/>
    <mergeCell ref="A159:A165"/>
    <mergeCell ref="B159:B165"/>
    <mergeCell ref="A4:H4"/>
    <mergeCell ref="A173:A179"/>
    <mergeCell ref="B173:B179"/>
    <mergeCell ref="B6:B7"/>
    <mergeCell ref="C6:C7"/>
    <mergeCell ref="E6:H6"/>
    <mergeCell ref="A55:A66"/>
    <mergeCell ref="B55:B66"/>
    <mergeCell ref="A6:A7"/>
    <mergeCell ref="A67:A82"/>
    <mergeCell ref="B67:B82"/>
    <mergeCell ref="B36:B47"/>
    <mergeCell ref="A48:A54"/>
    <mergeCell ref="B48:B54"/>
    <mergeCell ref="A36:A47"/>
    <mergeCell ref="B131:B137"/>
    <mergeCell ref="A83:A91"/>
    <mergeCell ref="B83:B91"/>
    <mergeCell ref="A92:A102"/>
    <mergeCell ref="B92:B102"/>
    <mergeCell ref="A180:A186"/>
    <mergeCell ref="B180:B186"/>
    <mergeCell ref="A103:A111"/>
    <mergeCell ref="B103:B111"/>
    <mergeCell ref="A112:A118"/>
    <mergeCell ref="B112:B118"/>
    <mergeCell ref="A119:A130"/>
    <mergeCell ref="B119:B130"/>
    <mergeCell ref="A131:A137"/>
    <mergeCell ref="A138:A144"/>
    <mergeCell ref="B138:B144"/>
    <mergeCell ref="A145:A151"/>
  </mergeCells>
  <pageMargins left="0.39370078740157483" right="0.39370078740157483" top="1.1811023622047245" bottom="0.39370078740157483" header="0" footer="0"/>
  <pageSetup paperSize="9" scale="80" fitToHeight="0" orientation="landscape" r:id="rId1"/>
  <headerFooter alignWithMargins="0"/>
  <rowBreaks count="9" manualBreakCount="9">
    <brk id="61" max="7" man="1"/>
    <brk id="91" max="7" man="1"/>
    <brk id="129" max="7" man="1"/>
    <brk id="158" max="7" man="1"/>
    <brk id="186" max="7" man="1"/>
    <brk id="214" max="7" man="1"/>
    <brk id="246" max="7" man="1"/>
    <brk id="274" max="7" man="1"/>
    <brk id="30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Лист1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 Антон Витальевич</dc:creator>
  <cp:lastModifiedBy>Симакова Юлия Андреевна</cp:lastModifiedBy>
  <cp:lastPrinted>2021-12-09T03:13:46Z</cp:lastPrinted>
  <dcterms:created xsi:type="dcterms:W3CDTF">2013-08-27T06:47:57Z</dcterms:created>
  <dcterms:modified xsi:type="dcterms:W3CDTF">2022-05-11T02:18:04Z</dcterms:modified>
</cp:coreProperties>
</file>