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Mintek-014\документы отдела\Государственная программа\ГП\Изменения 2022\Изменения от 23.03\"/>
    </mc:Choice>
  </mc:AlternateContent>
  <bookViews>
    <workbookView xWindow="0" yWindow="0" windowWidth="16605" windowHeight="12360"/>
  </bookViews>
  <sheets>
    <sheet name="Приложение 3" sheetId="4" r:id="rId1"/>
  </sheets>
  <definedNames>
    <definedName name="_xlnm._FilterDatabase" localSheetId="0" hidden="1">'Приложение 3'!$D$7:$H$1285</definedName>
    <definedName name="_xlnm.Print_Area" localSheetId="0">'Приложение 3'!$A$1:$L$1284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35" i="4" l="1"/>
  <c r="E734" i="4"/>
  <c r="E733" i="4"/>
  <c r="E732" i="4"/>
  <c r="E731" i="4"/>
  <c r="K729" i="4"/>
  <c r="J729" i="4"/>
  <c r="I729" i="4"/>
  <c r="E729" i="4" s="1"/>
  <c r="L728" i="4"/>
  <c r="K728" i="4"/>
  <c r="J728" i="4"/>
  <c r="I728" i="4"/>
  <c r="E728" i="4" s="1"/>
  <c r="H728" i="4"/>
  <c r="G728" i="4"/>
  <c r="J745" i="4" l="1"/>
  <c r="K13" i="4" l="1"/>
  <c r="L13" i="4"/>
  <c r="J13" i="4"/>
  <c r="K12" i="4"/>
  <c r="L12" i="4"/>
  <c r="K11" i="4"/>
  <c r="L40" i="4"/>
  <c r="K40" i="4"/>
  <c r="J40" i="4"/>
  <c r="J12" i="4"/>
  <c r="J812" i="4" l="1"/>
  <c r="K739" i="4"/>
  <c r="L739" i="4"/>
  <c r="J739" i="4"/>
  <c r="E813" i="4"/>
  <c r="J808" i="4"/>
  <c r="E727" i="4"/>
  <c r="E726" i="4"/>
  <c r="E725" i="4"/>
  <c r="E724" i="4"/>
  <c r="E723" i="4"/>
  <c r="K721" i="4"/>
  <c r="K720" i="4" s="1"/>
  <c r="J721" i="4"/>
  <c r="I721" i="4"/>
  <c r="L720" i="4"/>
  <c r="J720" i="4"/>
  <c r="H720" i="4"/>
  <c r="G720" i="4"/>
  <c r="E721" i="4" l="1"/>
  <c r="I720" i="4"/>
  <c r="E720" i="4" s="1"/>
  <c r="J1002" i="4" l="1"/>
  <c r="I791" i="4" l="1"/>
  <c r="I43" i="4"/>
  <c r="I180" i="4"/>
  <c r="I132" i="4"/>
  <c r="J14" i="4" l="1"/>
  <c r="G499" i="4" l="1"/>
  <c r="H499" i="4"/>
  <c r="I499" i="4"/>
  <c r="J499" i="4"/>
  <c r="K499" i="4"/>
  <c r="L499" i="4"/>
  <c r="E516" i="4"/>
  <c r="J791" i="4"/>
  <c r="K59" i="4"/>
  <c r="K33" i="4" s="1"/>
  <c r="L59" i="4"/>
  <c r="L33" i="4" s="1"/>
  <c r="J59" i="4"/>
  <c r="J33" i="4" s="1"/>
  <c r="E59" i="4" l="1"/>
  <c r="J761" i="4"/>
  <c r="F499" i="4" l="1"/>
  <c r="I755" i="4" l="1"/>
  <c r="E1212" i="4"/>
  <c r="L1211" i="4"/>
  <c r="J1211" i="4" s="1"/>
  <c r="K1211" i="4"/>
  <c r="L1210" i="4"/>
  <c r="J1210" i="4" s="1"/>
  <c r="K1210" i="4"/>
  <c r="E1209" i="4"/>
  <c r="E1208" i="4"/>
  <c r="E1207" i="4"/>
  <c r="E1206" i="4"/>
  <c r="E1205" i="4"/>
  <c r="E1204" i="4"/>
  <c r="E1203" i="4"/>
  <c r="E1202" i="4"/>
  <c r="E1201" i="4"/>
  <c r="E1200" i="4"/>
  <c r="E1199" i="4"/>
  <c r="E1198" i="4"/>
  <c r="E1197" i="4"/>
  <c r="E1196" i="4"/>
  <c r="E1195" i="4"/>
  <c r="E1194" i="4"/>
  <c r="H1193" i="4"/>
  <c r="G1193" i="4"/>
  <c r="F1193" i="4"/>
  <c r="E1192" i="4"/>
  <c r="E1191" i="4"/>
  <c r="K324" i="4"/>
  <c r="I1211" i="4" l="1"/>
  <c r="H1211" i="4"/>
  <c r="K1190" i="4"/>
  <c r="K1189" i="4" s="1"/>
  <c r="L1190" i="4"/>
  <c r="L1189" i="4" s="1"/>
  <c r="H1210" i="4"/>
  <c r="J1190" i="4"/>
  <c r="J1189" i="4" s="1"/>
  <c r="E1193" i="4"/>
  <c r="I1210" i="4"/>
  <c r="I1190" i="4" l="1"/>
  <c r="I1189" i="4" s="1"/>
  <c r="G1211" i="4"/>
  <c r="F1211" i="4" s="1"/>
  <c r="E1211" i="4" s="1"/>
  <c r="G1210" i="4"/>
  <c r="H1190" i="4"/>
  <c r="H1189" i="4" s="1"/>
  <c r="J156" i="4"/>
  <c r="F1210" i="4" l="1"/>
  <c r="G1190" i="4"/>
  <c r="G1189" i="4" s="1"/>
  <c r="E1210" i="4" l="1"/>
  <c r="F1190" i="4"/>
  <c r="E1190" i="4" l="1"/>
  <c r="F1189" i="4"/>
  <c r="E1189" i="4" s="1"/>
  <c r="E1284" i="4" l="1"/>
  <c r="E1283" i="4"/>
  <c r="E1282" i="4"/>
  <c r="E1281" i="4"/>
  <c r="E1280" i="4"/>
  <c r="E1279" i="4"/>
  <c r="E1278" i="4"/>
  <c r="E1277" i="4"/>
  <c r="E1276" i="4"/>
  <c r="E1275" i="4"/>
  <c r="E1274" i="4"/>
  <c r="E1273" i="4"/>
  <c r="E1272" i="4"/>
  <c r="E1271" i="4"/>
  <c r="E1270" i="4"/>
  <c r="E1269" i="4"/>
  <c r="L1268" i="4"/>
  <c r="E1268" i="4" s="1"/>
  <c r="E1267" i="4"/>
  <c r="E1266" i="4"/>
  <c r="L1262" i="4"/>
  <c r="L1261" i="4" s="1"/>
  <c r="I1262" i="4"/>
  <c r="I1261" i="4" s="1"/>
  <c r="G1265" i="4"/>
  <c r="G1262" i="4" s="1"/>
  <c r="G1261" i="4" s="1"/>
  <c r="F1265" i="4"/>
  <c r="E1264" i="4"/>
  <c r="E1263" i="4"/>
  <c r="K1262" i="4"/>
  <c r="K1261" i="4" s="1"/>
  <c r="J1262" i="4"/>
  <c r="J1261" i="4" s="1"/>
  <c r="H1262" i="4"/>
  <c r="H1261" i="4" s="1"/>
  <c r="E1260" i="4"/>
  <c r="E1259" i="4"/>
  <c r="E1258" i="4"/>
  <c r="E1257" i="4"/>
  <c r="E1256" i="4"/>
  <c r="E1255" i="4"/>
  <c r="E1254" i="4"/>
  <c r="E1253" i="4"/>
  <c r="E1252" i="4"/>
  <c r="E1251" i="4"/>
  <c r="E1250" i="4"/>
  <c r="E1249" i="4"/>
  <c r="E1248" i="4"/>
  <c r="E1247" i="4"/>
  <c r="E1246" i="4"/>
  <c r="E1245" i="4"/>
  <c r="L1244" i="4"/>
  <c r="E1244" i="4" s="1"/>
  <c r="E1243" i="4"/>
  <c r="E1242" i="4"/>
  <c r="L1238" i="4"/>
  <c r="L1237" i="4" s="1"/>
  <c r="I1238" i="4"/>
  <c r="I1237" i="4" s="1"/>
  <c r="H1241" i="4"/>
  <c r="H1217" i="4" s="1"/>
  <c r="G1241" i="4"/>
  <c r="G1238" i="4" s="1"/>
  <c r="G1237" i="4" s="1"/>
  <c r="F1241" i="4"/>
  <c r="E1240" i="4"/>
  <c r="E1239" i="4"/>
  <c r="K1238" i="4"/>
  <c r="K1237" i="4" s="1"/>
  <c r="J1238" i="4"/>
  <c r="J1237" i="4" s="1"/>
  <c r="I1236" i="4"/>
  <c r="H1236" i="4"/>
  <c r="G1236" i="4"/>
  <c r="F1236" i="4"/>
  <c r="I1235" i="4"/>
  <c r="H1235" i="4"/>
  <c r="G1235" i="4"/>
  <c r="F1235" i="4"/>
  <c r="I1234" i="4"/>
  <c r="H1234" i="4"/>
  <c r="G1234" i="4"/>
  <c r="F1234" i="4"/>
  <c r="I1233" i="4"/>
  <c r="H1233" i="4"/>
  <c r="G1233" i="4"/>
  <c r="F1233" i="4"/>
  <c r="I1232" i="4"/>
  <c r="H1232" i="4"/>
  <c r="G1232" i="4"/>
  <c r="F1232" i="4"/>
  <c r="I1231" i="4"/>
  <c r="H1231" i="4"/>
  <c r="G1231" i="4"/>
  <c r="F1231" i="4"/>
  <c r="I1230" i="4"/>
  <c r="H1230" i="4"/>
  <c r="G1230" i="4"/>
  <c r="F1230" i="4"/>
  <c r="I1229" i="4"/>
  <c r="H1229" i="4"/>
  <c r="G1229" i="4"/>
  <c r="F1229" i="4"/>
  <c r="I1228" i="4"/>
  <c r="H1228" i="4"/>
  <c r="G1228" i="4"/>
  <c r="F1228" i="4"/>
  <c r="I1227" i="4"/>
  <c r="H1227" i="4"/>
  <c r="G1227" i="4"/>
  <c r="F1227" i="4"/>
  <c r="I1226" i="4"/>
  <c r="H1226" i="4"/>
  <c r="G1226" i="4"/>
  <c r="F1226" i="4"/>
  <c r="I1225" i="4"/>
  <c r="H1225" i="4"/>
  <c r="G1225" i="4"/>
  <c r="F1225" i="4"/>
  <c r="I1224" i="4"/>
  <c r="H1224" i="4"/>
  <c r="G1224" i="4"/>
  <c r="F1224" i="4"/>
  <c r="I1223" i="4"/>
  <c r="H1223" i="4"/>
  <c r="G1223" i="4"/>
  <c r="F1223" i="4"/>
  <c r="I1222" i="4"/>
  <c r="H1222" i="4"/>
  <c r="G1222" i="4"/>
  <c r="F1222" i="4"/>
  <c r="I1221" i="4"/>
  <c r="H1221" i="4"/>
  <c r="G1221" i="4"/>
  <c r="F1221" i="4"/>
  <c r="I1219" i="4"/>
  <c r="H1219" i="4"/>
  <c r="G1219" i="4"/>
  <c r="F1219" i="4"/>
  <c r="I1218" i="4"/>
  <c r="H1218" i="4"/>
  <c r="G1218" i="4"/>
  <c r="F1218" i="4"/>
  <c r="K1217" i="4"/>
  <c r="K1214" i="4" s="1"/>
  <c r="K1213" i="4" s="1"/>
  <c r="J1217" i="4"/>
  <c r="J1214" i="4" s="1"/>
  <c r="J1213" i="4" s="1"/>
  <c r="I1216" i="4"/>
  <c r="H1216" i="4"/>
  <c r="G1216" i="4"/>
  <c r="F1216" i="4"/>
  <c r="I1215" i="4"/>
  <c r="H1215" i="4"/>
  <c r="G1215" i="4"/>
  <c r="G12" i="4" s="1"/>
  <c r="F1215" i="4"/>
  <c r="E1188" i="4"/>
  <c r="L1187" i="4"/>
  <c r="J1187" i="4" s="1"/>
  <c r="K1187" i="4"/>
  <c r="L1186" i="4"/>
  <c r="J1186" i="4" s="1"/>
  <c r="K1186" i="4"/>
  <c r="E1185" i="4"/>
  <c r="E1184" i="4"/>
  <c r="E1183" i="4"/>
  <c r="E1182" i="4"/>
  <c r="E1181" i="4"/>
  <c r="E1180" i="4"/>
  <c r="E1179" i="4"/>
  <c r="E1178" i="4"/>
  <c r="E1177" i="4"/>
  <c r="E1176" i="4"/>
  <c r="E1175" i="4"/>
  <c r="E1174" i="4"/>
  <c r="E1173" i="4"/>
  <c r="E1172" i="4"/>
  <c r="E1171" i="4"/>
  <c r="E1170" i="4"/>
  <c r="L1169" i="4"/>
  <c r="K1169" i="4"/>
  <c r="J1169" i="4"/>
  <c r="I1169" i="4"/>
  <c r="H1169" i="4"/>
  <c r="G1169" i="4"/>
  <c r="F1169" i="4"/>
  <c r="E1168" i="4"/>
  <c r="E1167" i="4"/>
  <c r="E1164" i="4"/>
  <c r="L1163" i="4"/>
  <c r="J1163" i="4" s="1"/>
  <c r="K1163" i="4"/>
  <c r="L1162" i="4"/>
  <c r="J1162" i="4" s="1"/>
  <c r="K1162" i="4"/>
  <c r="E1161" i="4"/>
  <c r="E1160" i="4"/>
  <c r="E1159" i="4"/>
  <c r="E1158" i="4"/>
  <c r="E1157" i="4"/>
  <c r="E1156" i="4"/>
  <c r="E1155" i="4"/>
  <c r="E1154" i="4"/>
  <c r="E1153" i="4"/>
  <c r="E1152" i="4"/>
  <c r="E1151" i="4"/>
  <c r="E1150" i="4"/>
  <c r="E1149" i="4"/>
  <c r="L1148" i="4"/>
  <c r="E1148" i="4" s="1"/>
  <c r="E1147" i="4"/>
  <c r="E1146" i="4"/>
  <c r="H1145" i="4"/>
  <c r="G1145" i="4"/>
  <c r="F1145" i="4"/>
  <c r="E1144" i="4"/>
  <c r="E1143" i="4"/>
  <c r="E1140" i="4"/>
  <c r="E1139" i="4"/>
  <c r="E1138" i="4"/>
  <c r="E1137" i="4"/>
  <c r="E1136" i="4"/>
  <c r="E1135" i="4"/>
  <c r="E1134" i="4"/>
  <c r="E1133" i="4"/>
  <c r="E1132" i="4"/>
  <c r="E1131" i="4"/>
  <c r="E1130" i="4"/>
  <c r="E1129" i="4"/>
  <c r="E1128" i="4"/>
  <c r="E1127" i="4"/>
  <c r="E1126" i="4"/>
  <c r="E1125" i="4"/>
  <c r="E1124" i="4"/>
  <c r="E1123" i="4"/>
  <c r="E1122" i="4"/>
  <c r="L1121" i="4"/>
  <c r="L1118" i="4" s="1"/>
  <c r="L1117" i="4" s="1"/>
  <c r="K1121" i="4"/>
  <c r="J1121" i="4"/>
  <c r="J1118" i="4" s="1"/>
  <c r="J1117" i="4" s="1"/>
  <c r="I1121" i="4"/>
  <c r="I1118" i="4" s="1"/>
  <c r="I1117" i="4" s="1"/>
  <c r="H1121" i="4"/>
  <c r="H1118" i="4" s="1"/>
  <c r="H1117" i="4" s="1"/>
  <c r="G1121" i="4"/>
  <c r="F1121" i="4"/>
  <c r="E1120" i="4"/>
  <c r="E1119" i="4"/>
  <c r="L1116" i="4"/>
  <c r="K1116" i="4"/>
  <c r="K1044" i="4" s="1"/>
  <c r="K36" i="4" s="1"/>
  <c r="L1115" i="4"/>
  <c r="J1115" i="4" s="1"/>
  <c r="K1115" i="4"/>
  <c r="L1114" i="4"/>
  <c r="J1114" i="4" s="1"/>
  <c r="K1114" i="4"/>
  <c r="E1113" i="4"/>
  <c r="E1112" i="4"/>
  <c r="E1111" i="4"/>
  <c r="E1110" i="4"/>
  <c r="E1109" i="4"/>
  <c r="E1108" i="4"/>
  <c r="E1107" i="4"/>
  <c r="E1106" i="4"/>
  <c r="E1105" i="4"/>
  <c r="E1104" i="4"/>
  <c r="E1103" i="4"/>
  <c r="E1102" i="4"/>
  <c r="E1101" i="4"/>
  <c r="L1100" i="4"/>
  <c r="E1100" i="4" s="1"/>
  <c r="E1099" i="4"/>
  <c r="E1098" i="4"/>
  <c r="G1097" i="4"/>
  <c r="F1097" i="4"/>
  <c r="E1096" i="4"/>
  <c r="E1095" i="4"/>
  <c r="H1092" i="4"/>
  <c r="G1092" i="4" s="1"/>
  <c r="H1091" i="4"/>
  <c r="G1091" i="4" s="1"/>
  <c r="E1090" i="4"/>
  <c r="E1089" i="4"/>
  <c r="E1088" i="4"/>
  <c r="E1087" i="4"/>
  <c r="E1086" i="4"/>
  <c r="E1085" i="4"/>
  <c r="E1084" i="4"/>
  <c r="E1083" i="4"/>
  <c r="E1082" i="4"/>
  <c r="E1081" i="4"/>
  <c r="E1080" i="4"/>
  <c r="E1079" i="4"/>
  <c r="E1078" i="4"/>
  <c r="E1077" i="4"/>
  <c r="L1076" i="4"/>
  <c r="E1076" i="4" s="1"/>
  <c r="E1075" i="4"/>
  <c r="E1074" i="4"/>
  <c r="K1070" i="4"/>
  <c r="K1069" i="4" s="1"/>
  <c r="J1070" i="4"/>
  <c r="J1069" i="4" s="1"/>
  <c r="H1073" i="4"/>
  <c r="G1073" i="4"/>
  <c r="F1073" i="4"/>
  <c r="E1072" i="4"/>
  <c r="E1071" i="4"/>
  <c r="E1068" i="4"/>
  <c r="E1067" i="4"/>
  <c r="E1066" i="4"/>
  <c r="E1065" i="4"/>
  <c r="E1064" i="4"/>
  <c r="E1063" i="4"/>
  <c r="E1062" i="4"/>
  <c r="E1061" i="4"/>
  <c r="E1060" i="4"/>
  <c r="E1059" i="4"/>
  <c r="E1058" i="4"/>
  <c r="E1057" i="4"/>
  <c r="E1056" i="4"/>
  <c r="E1055" i="4"/>
  <c r="E1054" i="4"/>
  <c r="E1053" i="4"/>
  <c r="E1052" i="4"/>
  <c r="E1051" i="4"/>
  <c r="E1050" i="4"/>
  <c r="L1049" i="4"/>
  <c r="K1049" i="4"/>
  <c r="J1049" i="4"/>
  <c r="I1049" i="4"/>
  <c r="H1049" i="4"/>
  <c r="H1046" i="4" s="1"/>
  <c r="H1045" i="4" s="1"/>
  <c r="G1049" i="4"/>
  <c r="G1046" i="4" s="1"/>
  <c r="G1045" i="4" s="1"/>
  <c r="F1049" i="4"/>
  <c r="E1048" i="4"/>
  <c r="E1047" i="4"/>
  <c r="I1041" i="4"/>
  <c r="H1041" i="4"/>
  <c r="G1041" i="4"/>
  <c r="F1041" i="4"/>
  <c r="I1040" i="4"/>
  <c r="H1040" i="4"/>
  <c r="G1040" i="4"/>
  <c r="F1040" i="4"/>
  <c r="I1039" i="4"/>
  <c r="H1039" i="4"/>
  <c r="G1039" i="4"/>
  <c r="F1039" i="4"/>
  <c r="I1038" i="4"/>
  <c r="H1038" i="4"/>
  <c r="G1038" i="4"/>
  <c r="F1038" i="4"/>
  <c r="I1037" i="4"/>
  <c r="H1037" i="4"/>
  <c r="G1037" i="4"/>
  <c r="F1037" i="4"/>
  <c r="I1036" i="4"/>
  <c r="H1036" i="4"/>
  <c r="G1036" i="4"/>
  <c r="F1036" i="4"/>
  <c r="I1035" i="4"/>
  <c r="H1035" i="4"/>
  <c r="G1035" i="4"/>
  <c r="F1035" i="4"/>
  <c r="I1034" i="4"/>
  <c r="H1034" i="4"/>
  <c r="G1034" i="4"/>
  <c r="F1034" i="4"/>
  <c r="I1033" i="4"/>
  <c r="H1033" i="4"/>
  <c r="G1033" i="4"/>
  <c r="F1033" i="4"/>
  <c r="I1032" i="4"/>
  <c r="H1032" i="4"/>
  <c r="G1032" i="4"/>
  <c r="F1032" i="4"/>
  <c r="I1031" i="4"/>
  <c r="H1031" i="4"/>
  <c r="G1031" i="4"/>
  <c r="F1031" i="4"/>
  <c r="I1030" i="4"/>
  <c r="H1030" i="4"/>
  <c r="G1030" i="4"/>
  <c r="F1030" i="4"/>
  <c r="I1029" i="4"/>
  <c r="H1029" i="4"/>
  <c r="G1029" i="4"/>
  <c r="F1029" i="4"/>
  <c r="I1028" i="4"/>
  <c r="H1028" i="4"/>
  <c r="G1028" i="4"/>
  <c r="F1028" i="4"/>
  <c r="I1027" i="4"/>
  <c r="H1027" i="4"/>
  <c r="G1027" i="4"/>
  <c r="F1027" i="4"/>
  <c r="I1026" i="4"/>
  <c r="H1026" i="4"/>
  <c r="G1026" i="4"/>
  <c r="F1026" i="4"/>
  <c r="I1024" i="4"/>
  <c r="H1024" i="4"/>
  <c r="G1024" i="4"/>
  <c r="F1024" i="4"/>
  <c r="I1023" i="4"/>
  <c r="H1023" i="4"/>
  <c r="G1023" i="4"/>
  <c r="F1023" i="4"/>
  <c r="E1004" i="4"/>
  <c r="E1003" i="4"/>
  <c r="K1002" i="4"/>
  <c r="J982" i="4"/>
  <c r="J981" i="4" s="1"/>
  <c r="I981" i="4"/>
  <c r="E1001" i="4"/>
  <c r="E1000" i="4"/>
  <c r="E999" i="4"/>
  <c r="E998" i="4"/>
  <c r="E997" i="4"/>
  <c r="E996" i="4"/>
  <c r="E995" i="4"/>
  <c r="E994" i="4"/>
  <c r="E993" i="4"/>
  <c r="E992" i="4"/>
  <c r="E991" i="4"/>
  <c r="E990" i="4"/>
  <c r="E989" i="4"/>
  <c r="L988" i="4"/>
  <c r="E987" i="4"/>
  <c r="E986" i="4"/>
  <c r="H985" i="4"/>
  <c r="G985" i="4"/>
  <c r="E984" i="4"/>
  <c r="E983" i="4"/>
  <c r="E980" i="4"/>
  <c r="E979" i="4"/>
  <c r="E978" i="4"/>
  <c r="L977" i="4"/>
  <c r="K977" i="4"/>
  <c r="G977" i="4"/>
  <c r="F977" i="4"/>
  <c r="E976" i="4"/>
  <c r="E975" i="4"/>
  <c r="E974" i="4"/>
  <c r="E973" i="4"/>
  <c r="E972" i="4"/>
  <c r="E971" i="4"/>
  <c r="E970" i="4"/>
  <c r="E969" i="4"/>
  <c r="E968" i="4"/>
  <c r="E967" i="4"/>
  <c r="E966" i="4"/>
  <c r="E965" i="4"/>
  <c r="E964" i="4"/>
  <c r="E963" i="4"/>
  <c r="E962" i="4"/>
  <c r="E961" i="4"/>
  <c r="L960" i="4"/>
  <c r="K960" i="4"/>
  <c r="J960" i="4"/>
  <c r="H960" i="4"/>
  <c r="H957" i="4" s="1"/>
  <c r="H956" i="4" s="1"/>
  <c r="G960" i="4"/>
  <c r="F960" i="4"/>
  <c r="E959" i="4"/>
  <c r="E958" i="4"/>
  <c r="E955" i="4"/>
  <c r="E954" i="4"/>
  <c r="E953" i="4"/>
  <c r="E952" i="4"/>
  <c r="E951" i="4"/>
  <c r="E950" i="4"/>
  <c r="E949" i="4"/>
  <c r="E948" i="4"/>
  <c r="E947" i="4"/>
  <c r="E946" i="4"/>
  <c r="E945" i="4"/>
  <c r="E944" i="4"/>
  <c r="E943" i="4"/>
  <c r="E942" i="4"/>
  <c r="E941" i="4"/>
  <c r="E940" i="4"/>
  <c r="E939" i="4"/>
  <c r="E938" i="4"/>
  <c r="E937" i="4"/>
  <c r="L936" i="4"/>
  <c r="L933" i="4" s="1"/>
  <c r="L932" i="4" s="1"/>
  <c r="K936" i="4"/>
  <c r="J936" i="4"/>
  <c r="I933" i="4"/>
  <c r="I932" i="4" s="1"/>
  <c r="H936" i="4"/>
  <c r="H933" i="4" s="1"/>
  <c r="H932" i="4" s="1"/>
  <c r="G936" i="4"/>
  <c r="G933" i="4" s="1"/>
  <c r="G932" i="4" s="1"/>
  <c r="F936" i="4"/>
  <c r="F933" i="4" s="1"/>
  <c r="E935" i="4"/>
  <c r="E934" i="4"/>
  <c r="E931" i="4"/>
  <c r="E930" i="4"/>
  <c r="E929" i="4"/>
  <c r="E928" i="4"/>
  <c r="E927" i="4"/>
  <c r="E926" i="4"/>
  <c r="E925" i="4"/>
  <c r="E924" i="4"/>
  <c r="E923" i="4"/>
  <c r="E922" i="4"/>
  <c r="E921" i="4"/>
  <c r="E920" i="4"/>
  <c r="E919" i="4"/>
  <c r="E918" i="4"/>
  <c r="E917" i="4"/>
  <c r="E916" i="4"/>
  <c r="K915" i="4"/>
  <c r="E914" i="4"/>
  <c r="E913" i="4"/>
  <c r="J909" i="4"/>
  <c r="J908" i="4" s="1"/>
  <c r="H912" i="4"/>
  <c r="H909" i="4" s="1"/>
  <c r="H908" i="4" s="1"/>
  <c r="G912" i="4"/>
  <c r="G909" i="4" s="1"/>
  <c r="G908" i="4" s="1"/>
  <c r="F912" i="4"/>
  <c r="E911" i="4"/>
  <c r="E910" i="4"/>
  <c r="I909" i="4"/>
  <c r="I908" i="4" s="1"/>
  <c r="E907" i="4"/>
  <c r="E906" i="4"/>
  <c r="E905" i="4"/>
  <c r="E904" i="4"/>
  <c r="E903" i="4"/>
  <c r="E902" i="4"/>
  <c r="E901" i="4"/>
  <c r="E900" i="4"/>
  <c r="E899" i="4"/>
  <c r="E898" i="4"/>
  <c r="E897" i="4"/>
  <c r="E896" i="4"/>
  <c r="E895" i="4"/>
  <c r="E894" i="4"/>
  <c r="E893" i="4"/>
  <c r="E892" i="4"/>
  <c r="L891" i="4"/>
  <c r="E891" i="4" s="1"/>
  <c r="E890" i="4"/>
  <c r="E889" i="4"/>
  <c r="J885" i="4"/>
  <c r="J884" i="4" s="1"/>
  <c r="H888" i="4"/>
  <c r="H885" i="4" s="1"/>
  <c r="H884" i="4" s="1"/>
  <c r="G888" i="4"/>
  <c r="G885" i="4" s="1"/>
  <c r="G884" i="4" s="1"/>
  <c r="F888" i="4"/>
  <c r="E887" i="4"/>
  <c r="E886" i="4"/>
  <c r="I885" i="4"/>
  <c r="I884" i="4" s="1"/>
  <c r="E883" i="4"/>
  <c r="E882" i="4"/>
  <c r="E880" i="4"/>
  <c r="E879" i="4"/>
  <c r="E878" i="4"/>
  <c r="E877" i="4"/>
  <c r="E876" i="4"/>
  <c r="E875" i="4"/>
  <c r="E874" i="4"/>
  <c r="E873" i="4"/>
  <c r="E872" i="4"/>
  <c r="E871" i="4"/>
  <c r="E870" i="4"/>
  <c r="E869" i="4"/>
  <c r="E868" i="4"/>
  <c r="E867" i="4"/>
  <c r="E866" i="4"/>
  <c r="E865" i="4"/>
  <c r="L864" i="4"/>
  <c r="L881" i="4" s="1"/>
  <c r="K864" i="4"/>
  <c r="K881" i="4" s="1"/>
  <c r="K861" i="4" s="1"/>
  <c r="K860" i="4" s="1"/>
  <c r="J864" i="4"/>
  <c r="I864" i="4"/>
  <c r="I881" i="4" s="1"/>
  <c r="I861" i="4" s="1"/>
  <c r="I860" i="4" s="1"/>
  <c r="H864" i="4"/>
  <c r="G864" i="4"/>
  <c r="G861" i="4" s="1"/>
  <c r="G860" i="4" s="1"/>
  <c r="F864" i="4"/>
  <c r="E863" i="4"/>
  <c r="E862" i="4"/>
  <c r="E859" i="4"/>
  <c r="E858" i="4"/>
  <c r="E857" i="4"/>
  <c r="E856" i="4"/>
  <c r="E855" i="4"/>
  <c r="E854" i="4"/>
  <c r="E853" i="4"/>
  <c r="E852" i="4"/>
  <c r="E851" i="4"/>
  <c r="E850" i="4"/>
  <c r="E849" i="4"/>
  <c r="E848" i="4"/>
  <c r="E847" i="4"/>
  <c r="E846" i="4"/>
  <c r="E845" i="4"/>
  <c r="E844" i="4"/>
  <c r="E843" i="4"/>
  <c r="E842" i="4"/>
  <c r="E841" i="4"/>
  <c r="L840" i="4"/>
  <c r="L837" i="4" s="1"/>
  <c r="L836" i="4" s="1"/>
  <c r="K840" i="4"/>
  <c r="J837" i="4"/>
  <c r="J836" i="4" s="1"/>
  <c r="H840" i="4"/>
  <c r="G840" i="4"/>
  <c r="G837" i="4" s="1"/>
  <c r="G836" i="4" s="1"/>
  <c r="F840" i="4"/>
  <c r="E839" i="4"/>
  <c r="E838" i="4"/>
  <c r="I837" i="4"/>
  <c r="I836" i="4" s="1"/>
  <c r="E835" i="4"/>
  <c r="E834" i="4"/>
  <c r="L833" i="4"/>
  <c r="K833" i="4"/>
  <c r="J833" i="4"/>
  <c r="I833" i="4"/>
  <c r="H833" i="4"/>
  <c r="G833" i="4"/>
  <c r="F833" i="4"/>
  <c r="E832" i="4"/>
  <c r="E831" i="4"/>
  <c r="E830" i="4"/>
  <c r="E829" i="4"/>
  <c r="E828" i="4"/>
  <c r="E827" i="4"/>
  <c r="E826" i="4"/>
  <c r="E825" i="4"/>
  <c r="E824" i="4"/>
  <c r="E823" i="4"/>
  <c r="E822" i="4"/>
  <c r="E821" i="4"/>
  <c r="F820" i="4"/>
  <c r="F816" i="4" s="1"/>
  <c r="E819" i="4"/>
  <c r="E818" i="4"/>
  <c r="E817" i="4"/>
  <c r="L816" i="4"/>
  <c r="K816" i="4"/>
  <c r="J816" i="4"/>
  <c r="I816" i="4"/>
  <c r="H816" i="4"/>
  <c r="G816" i="4"/>
  <c r="E815" i="4"/>
  <c r="E814" i="4"/>
  <c r="E810" i="4"/>
  <c r="E809" i="4"/>
  <c r="L808" i="4"/>
  <c r="K808" i="4"/>
  <c r="I808" i="4"/>
  <c r="H808" i="4"/>
  <c r="G808" i="4"/>
  <c r="F808" i="4"/>
  <c r="E807" i="4"/>
  <c r="E806" i="4"/>
  <c r="E805" i="4"/>
  <c r="E804" i="4"/>
  <c r="E803" i="4"/>
  <c r="E802" i="4"/>
  <c r="E801" i="4"/>
  <c r="E800" i="4"/>
  <c r="E799" i="4"/>
  <c r="E798" i="4"/>
  <c r="E797" i="4"/>
  <c r="E796" i="4"/>
  <c r="E795" i="4"/>
  <c r="E794" i="4"/>
  <c r="E793" i="4"/>
  <c r="E792" i="4"/>
  <c r="L791" i="4"/>
  <c r="K791" i="4"/>
  <c r="H791" i="4"/>
  <c r="G791" i="4"/>
  <c r="F791" i="4"/>
  <c r="E790" i="4"/>
  <c r="K789" i="4"/>
  <c r="E786" i="4"/>
  <c r="E785" i="4"/>
  <c r="L784" i="4"/>
  <c r="H784" i="4"/>
  <c r="G784" i="4"/>
  <c r="F784" i="4"/>
  <c r="E783" i="4"/>
  <c r="E782" i="4"/>
  <c r="E781" i="4"/>
  <c r="E780" i="4"/>
  <c r="E779" i="4"/>
  <c r="E778" i="4"/>
  <c r="E777" i="4"/>
  <c r="E776" i="4"/>
  <c r="E775" i="4"/>
  <c r="E774" i="4"/>
  <c r="E773" i="4"/>
  <c r="E772" i="4"/>
  <c r="E771" i="4"/>
  <c r="E770" i="4"/>
  <c r="E769" i="4"/>
  <c r="E768" i="4"/>
  <c r="L767" i="4"/>
  <c r="H767" i="4"/>
  <c r="G767" i="4"/>
  <c r="F767" i="4"/>
  <c r="E766" i="4"/>
  <c r="E765" i="4"/>
  <c r="L762" i="4"/>
  <c r="L37" i="4" s="1"/>
  <c r="K762" i="4"/>
  <c r="K37" i="4" s="1"/>
  <c r="J762" i="4"/>
  <c r="J37" i="4" s="1"/>
  <c r="I762" i="4"/>
  <c r="I37" i="4" s="1"/>
  <c r="H762" i="4"/>
  <c r="H37" i="4" s="1"/>
  <c r="G762" i="4"/>
  <c r="G37" i="4" s="1"/>
  <c r="F762" i="4"/>
  <c r="F37" i="4" s="1"/>
  <c r="I761" i="4"/>
  <c r="H761" i="4"/>
  <c r="G761" i="4"/>
  <c r="F761" i="4"/>
  <c r="I760" i="4"/>
  <c r="H760" i="4"/>
  <c r="G760" i="4"/>
  <c r="F760" i="4"/>
  <c r="I758" i="4"/>
  <c r="H758" i="4"/>
  <c r="G758" i="4"/>
  <c r="F758" i="4"/>
  <c r="I757" i="4"/>
  <c r="H757" i="4"/>
  <c r="G757" i="4"/>
  <c r="F757" i="4"/>
  <c r="I756" i="4"/>
  <c r="H756" i="4"/>
  <c r="G756" i="4"/>
  <c r="F756" i="4"/>
  <c r="L755" i="4"/>
  <c r="H755" i="4"/>
  <c r="I754" i="4"/>
  <c r="H754" i="4"/>
  <c r="G754" i="4"/>
  <c r="F754" i="4"/>
  <c r="I753" i="4"/>
  <c r="H753" i="4"/>
  <c r="G753" i="4"/>
  <c r="F753" i="4"/>
  <c r="I752" i="4"/>
  <c r="H752" i="4"/>
  <c r="G752" i="4"/>
  <c r="F752" i="4"/>
  <c r="I751" i="4"/>
  <c r="H751" i="4"/>
  <c r="G751" i="4"/>
  <c r="F751" i="4"/>
  <c r="I750" i="4"/>
  <c r="H750" i="4"/>
  <c r="G750" i="4"/>
  <c r="F750" i="4"/>
  <c r="I749" i="4"/>
  <c r="H749" i="4"/>
  <c r="G749" i="4"/>
  <c r="F749" i="4"/>
  <c r="F689" i="4" s="1"/>
  <c r="I748" i="4"/>
  <c r="H748" i="4"/>
  <c r="G748" i="4"/>
  <c r="F748" i="4"/>
  <c r="I747" i="4"/>
  <c r="H747" i="4"/>
  <c r="G747" i="4"/>
  <c r="F747" i="4"/>
  <c r="L746" i="4"/>
  <c r="L20" i="4" s="1"/>
  <c r="K746" i="4"/>
  <c r="K20" i="4" s="1"/>
  <c r="J746" i="4"/>
  <c r="J20" i="4" s="1"/>
  <c r="I746" i="4"/>
  <c r="H746" i="4"/>
  <c r="G746" i="4"/>
  <c r="G745" i="4"/>
  <c r="F745" i="4"/>
  <c r="I744" i="4"/>
  <c r="H744" i="4"/>
  <c r="G744" i="4"/>
  <c r="F744" i="4"/>
  <c r="I743" i="4"/>
  <c r="H743" i="4"/>
  <c r="G743" i="4"/>
  <c r="F743" i="4"/>
  <c r="L741" i="4"/>
  <c r="K741" i="4"/>
  <c r="J741" i="4"/>
  <c r="I741" i="4"/>
  <c r="H741" i="4"/>
  <c r="G741" i="4"/>
  <c r="F741" i="4"/>
  <c r="J11" i="4"/>
  <c r="I740" i="4"/>
  <c r="H740" i="4"/>
  <c r="H13" i="4" s="1"/>
  <c r="G740" i="4"/>
  <c r="F740" i="4"/>
  <c r="I739" i="4"/>
  <c r="H739" i="4"/>
  <c r="G739" i="4"/>
  <c r="E719" i="4"/>
  <c r="E718" i="4"/>
  <c r="E717" i="4"/>
  <c r="E716" i="4"/>
  <c r="E715" i="4"/>
  <c r="K713" i="4"/>
  <c r="J713" i="4"/>
  <c r="I713" i="4"/>
  <c r="H712" i="4"/>
  <c r="E711" i="4"/>
  <c r="E710" i="4"/>
  <c r="E709" i="4"/>
  <c r="E708" i="4"/>
  <c r="E707" i="4"/>
  <c r="I705" i="4"/>
  <c r="E705" i="4" s="1"/>
  <c r="L704" i="4"/>
  <c r="K704" i="4"/>
  <c r="J704" i="4"/>
  <c r="H704" i="4"/>
  <c r="E703" i="4"/>
  <c r="E702" i="4"/>
  <c r="E701" i="4"/>
  <c r="E700" i="4"/>
  <c r="E699" i="4"/>
  <c r="K697" i="4"/>
  <c r="K696" i="4" s="1"/>
  <c r="J697" i="4"/>
  <c r="J696" i="4" s="1"/>
  <c r="I697" i="4"/>
  <c r="L696" i="4"/>
  <c r="E695" i="4"/>
  <c r="E694" i="4"/>
  <c r="E693" i="4"/>
  <c r="E692" i="4"/>
  <c r="E691" i="4"/>
  <c r="L689" i="4"/>
  <c r="L688" i="4" s="1"/>
  <c r="K689" i="4"/>
  <c r="K688" i="4" s="1"/>
  <c r="J689" i="4"/>
  <c r="J688" i="4" s="1"/>
  <c r="E687" i="4"/>
  <c r="E686" i="4"/>
  <c r="E685" i="4"/>
  <c r="E684" i="4"/>
  <c r="E683" i="4"/>
  <c r="E682" i="4"/>
  <c r="I681" i="4"/>
  <c r="J681" i="4" s="1"/>
  <c r="K681" i="4" s="1"/>
  <c r="E680" i="4"/>
  <c r="E679" i="4"/>
  <c r="E678" i="4"/>
  <c r="E677" i="4"/>
  <c r="E676" i="4"/>
  <c r="E675" i="4"/>
  <c r="E674" i="4"/>
  <c r="E673" i="4"/>
  <c r="E672" i="4"/>
  <c r="E671" i="4"/>
  <c r="E670" i="4"/>
  <c r="E669" i="4"/>
  <c r="H668" i="4"/>
  <c r="H665" i="4" s="1"/>
  <c r="H664" i="4" s="1"/>
  <c r="G668" i="4"/>
  <c r="G665" i="4" s="1"/>
  <c r="G664" i="4" s="1"/>
  <c r="F668" i="4"/>
  <c r="F665" i="4" s="1"/>
  <c r="F664" i="4" s="1"/>
  <c r="E667" i="4"/>
  <c r="E666" i="4"/>
  <c r="E663" i="4"/>
  <c r="E662" i="4"/>
  <c r="F661" i="4"/>
  <c r="E660" i="4"/>
  <c r="E659" i="4"/>
  <c r="E658" i="4"/>
  <c r="I657" i="4"/>
  <c r="E656" i="4"/>
  <c r="E655" i="4"/>
  <c r="E654" i="4"/>
  <c r="E653" i="4"/>
  <c r="E652" i="4"/>
  <c r="E651" i="4"/>
  <c r="E650" i="4"/>
  <c r="E649" i="4"/>
  <c r="E648" i="4"/>
  <c r="E647" i="4"/>
  <c r="E646" i="4"/>
  <c r="E645" i="4"/>
  <c r="H644" i="4"/>
  <c r="H661" i="4" s="1"/>
  <c r="H641" i="4" s="1"/>
  <c r="H640" i="4" s="1"/>
  <c r="G644" i="4"/>
  <c r="G661" i="4" s="1"/>
  <c r="F644" i="4"/>
  <c r="E643" i="4"/>
  <c r="E642" i="4"/>
  <c r="E639" i="4"/>
  <c r="E638" i="4"/>
  <c r="E637" i="4"/>
  <c r="E636" i="4"/>
  <c r="E635" i="4"/>
  <c r="E634" i="4"/>
  <c r="K633" i="4"/>
  <c r="L633" i="4" s="1"/>
  <c r="L620" i="4" s="1"/>
  <c r="L617" i="4" s="1"/>
  <c r="L616" i="4" s="1"/>
  <c r="E632" i="4"/>
  <c r="E631" i="4"/>
  <c r="E630" i="4"/>
  <c r="E629" i="4"/>
  <c r="E628" i="4"/>
  <c r="E627" i="4"/>
  <c r="E626" i="4"/>
  <c r="E625" i="4"/>
  <c r="E624" i="4"/>
  <c r="E623" i="4"/>
  <c r="E622" i="4"/>
  <c r="E621" i="4"/>
  <c r="J620" i="4"/>
  <c r="J617" i="4" s="1"/>
  <c r="J616" i="4" s="1"/>
  <c r="I620" i="4"/>
  <c r="I617" i="4" s="1"/>
  <c r="I616" i="4" s="1"/>
  <c r="H620" i="4"/>
  <c r="H617" i="4" s="1"/>
  <c r="H616" i="4" s="1"/>
  <c r="G620" i="4"/>
  <c r="G617" i="4" s="1"/>
  <c r="G616" i="4" s="1"/>
  <c r="F620" i="4"/>
  <c r="F617" i="4" s="1"/>
  <c r="F616" i="4" s="1"/>
  <c r="E619" i="4"/>
  <c r="E618" i="4"/>
  <c r="E615" i="4"/>
  <c r="E614" i="4"/>
  <c r="E613" i="4"/>
  <c r="E612" i="4"/>
  <c r="E611" i="4"/>
  <c r="E610" i="4"/>
  <c r="E609" i="4"/>
  <c r="E608" i="4"/>
  <c r="E607" i="4"/>
  <c r="E606" i="4"/>
  <c r="E605" i="4"/>
  <c r="E604" i="4"/>
  <c r="E603" i="4"/>
  <c r="E602" i="4"/>
  <c r="E601" i="4"/>
  <c r="E600" i="4"/>
  <c r="E599" i="4"/>
  <c r="E598" i="4"/>
  <c r="E597" i="4"/>
  <c r="L596" i="4"/>
  <c r="L593" i="4" s="1"/>
  <c r="L592" i="4" s="1"/>
  <c r="K596" i="4"/>
  <c r="K593" i="4" s="1"/>
  <c r="K592" i="4" s="1"/>
  <c r="J596" i="4"/>
  <c r="J593" i="4" s="1"/>
  <c r="J592" i="4" s="1"/>
  <c r="I596" i="4"/>
  <c r="I593" i="4" s="1"/>
  <c r="I592" i="4" s="1"/>
  <c r="H596" i="4"/>
  <c r="H593" i="4" s="1"/>
  <c r="H592" i="4" s="1"/>
  <c r="G596" i="4"/>
  <c r="F596" i="4"/>
  <c r="F593" i="4" s="1"/>
  <c r="F592" i="4" s="1"/>
  <c r="E595" i="4"/>
  <c r="E594" i="4"/>
  <c r="E591" i="4"/>
  <c r="E590" i="4"/>
  <c r="E589" i="4"/>
  <c r="E588" i="4"/>
  <c r="E587" i="4"/>
  <c r="E586" i="4"/>
  <c r="E585" i="4"/>
  <c r="E584" i="4"/>
  <c r="E583" i="4"/>
  <c r="E582" i="4"/>
  <c r="E581" i="4"/>
  <c r="E580" i="4"/>
  <c r="E579" i="4"/>
  <c r="E578" i="4"/>
  <c r="E577" i="4"/>
  <c r="E576" i="4"/>
  <c r="E575" i="4"/>
  <c r="E574" i="4"/>
  <c r="E573" i="4"/>
  <c r="L572" i="4"/>
  <c r="L569" i="4" s="1"/>
  <c r="L568" i="4" s="1"/>
  <c r="K572" i="4"/>
  <c r="K569" i="4" s="1"/>
  <c r="K568" i="4" s="1"/>
  <c r="J572" i="4"/>
  <c r="J569" i="4" s="1"/>
  <c r="J568" i="4" s="1"/>
  <c r="I572" i="4"/>
  <c r="I569" i="4" s="1"/>
  <c r="I568" i="4" s="1"/>
  <c r="H572" i="4"/>
  <c r="H569" i="4" s="1"/>
  <c r="H568" i="4" s="1"/>
  <c r="G572" i="4"/>
  <c r="G569" i="4" s="1"/>
  <c r="G568" i="4" s="1"/>
  <c r="F572" i="4"/>
  <c r="E571" i="4"/>
  <c r="E570" i="4"/>
  <c r="E567" i="4"/>
  <c r="E566" i="4"/>
  <c r="E565" i="4"/>
  <c r="E564" i="4"/>
  <c r="E563" i="4"/>
  <c r="E562" i="4"/>
  <c r="E561" i="4"/>
  <c r="E560" i="4"/>
  <c r="E559" i="4"/>
  <c r="E558" i="4"/>
  <c r="E557" i="4"/>
  <c r="E556" i="4"/>
  <c r="E555" i="4"/>
  <c r="E554" i="4"/>
  <c r="E553" i="4"/>
  <c r="E552" i="4"/>
  <c r="E551" i="4"/>
  <c r="E550" i="4"/>
  <c r="E549" i="4"/>
  <c r="L548" i="4"/>
  <c r="L545" i="4" s="1"/>
  <c r="L544" i="4" s="1"/>
  <c r="K548" i="4"/>
  <c r="K545" i="4" s="1"/>
  <c r="K544" i="4" s="1"/>
  <c r="J548" i="4"/>
  <c r="J545" i="4" s="1"/>
  <c r="J544" i="4" s="1"/>
  <c r="I548" i="4"/>
  <c r="I545" i="4" s="1"/>
  <c r="I544" i="4" s="1"/>
  <c r="H548" i="4"/>
  <c r="H545" i="4" s="1"/>
  <c r="H544" i="4" s="1"/>
  <c r="G548" i="4"/>
  <c r="F548" i="4"/>
  <c r="F545" i="4" s="1"/>
  <c r="F544" i="4" s="1"/>
  <c r="E547" i="4"/>
  <c r="E546" i="4"/>
  <c r="E543" i="4"/>
  <c r="E542" i="4"/>
  <c r="E541" i="4"/>
  <c r="E540" i="4"/>
  <c r="E539" i="4"/>
  <c r="E538" i="4"/>
  <c r="E537" i="4"/>
  <c r="E536" i="4"/>
  <c r="E535" i="4"/>
  <c r="E534" i="4"/>
  <c r="E533" i="4"/>
  <c r="E532" i="4"/>
  <c r="E531" i="4"/>
  <c r="E530" i="4"/>
  <c r="E529" i="4"/>
  <c r="E528" i="4"/>
  <c r="E527" i="4"/>
  <c r="E526" i="4"/>
  <c r="E525" i="4"/>
  <c r="L524" i="4"/>
  <c r="L521" i="4" s="1"/>
  <c r="L520" i="4" s="1"/>
  <c r="K524" i="4"/>
  <c r="J524" i="4"/>
  <c r="J521" i="4" s="1"/>
  <c r="J520" i="4" s="1"/>
  <c r="I524" i="4"/>
  <c r="I521" i="4" s="1"/>
  <c r="I520" i="4" s="1"/>
  <c r="H524" i="4"/>
  <c r="H521" i="4" s="1"/>
  <c r="H520" i="4" s="1"/>
  <c r="G524" i="4"/>
  <c r="G521" i="4" s="1"/>
  <c r="G520" i="4" s="1"/>
  <c r="F524" i="4"/>
  <c r="F521" i="4" s="1"/>
  <c r="E523" i="4"/>
  <c r="E522" i="4"/>
  <c r="K521" i="4"/>
  <c r="K520" i="4" s="1"/>
  <c r="E519" i="4"/>
  <c r="E518" i="4"/>
  <c r="E517" i="4"/>
  <c r="E515" i="4"/>
  <c r="E514" i="4"/>
  <c r="E513" i="4"/>
  <c r="E512" i="4"/>
  <c r="E511" i="4"/>
  <c r="E510" i="4"/>
  <c r="E509" i="4"/>
  <c r="E508" i="4"/>
  <c r="E507" i="4"/>
  <c r="E506" i="4"/>
  <c r="E505" i="4"/>
  <c r="E504" i="4"/>
  <c r="E503" i="4"/>
  <c r="E502" i="4"/>
  <c r="E501" i="4"/>
  <c r="E500" i="4"/>
  <c r="L496" i="4"/>
  <c r="L495" i="4" s="1"/>
  <c r="K496" i="4"/>
  <c r="K495" i="4" s="1"/>
  <c r="J496" i="4"/>
  <c r="J495" i="4" s="1"/>
  <c r="I496" i="4"/>
  <c r="I495" i="4" s="1"/>
  <c r="H496" i="4"/>
  <c r="H495" i="4" s="1"/>
  <c r="G496" i="4"/>
  <c r="G495" i="4" s="1"/>
  <c r="E498" i="4"/>
  <c r="E497" i="4"/>
  <c r="E494" i="4"/>
  <c r="E493" i="4"/>
  <c r="E492" i="4"/>
  <c r="E491" i="4"/>
  <c r="E490" i="4"/>
  <c r="E489" i="4"/>
  <c r="E488" i="4"/>
  <c r="E487" i="4"/>
  <c r="E486" i="4"/>
  <c r="E485" i="4"/>
  <c r="E484" i="4"/>
  <c r="E483" i="4"/>
  <c r="E482" i="4"/>
  <c r="E481" i="4"/>
  <c r="E480" i="4"/>
  <c r="E479" i="4"/>
  <c r="K478" i="4"/>
  <c r="L478" i="4" s="1"/>
  <c r="E478" i="4" s="1"/>
  <c r="E477" i="4"/>
  <c r="E476" i="4"/>
  <c r="I475" i="4"/>
  <c r="H475" i="4"/>
  <c r="H472" i="4" s="1"/>
  <c r="H471" i="4" s="1"/>
  <c r="G475" i="4"/>
  <c r="G472" i="4" s="1"/>
  <c r="G471" i="4" s="1"/>
  <c r="F475" i="4"/>
  <c r="E474" i="4"/>
  <c r="E473" i="4"/>
  <c r="E470" i="4"/>
  <c r="E469" i="4"/>
  <c r="E468" i="4"/>
  <c r="E467" i="4"/>
  <c r="E466" i="4"/>
  <c r="E465" i="4"/>
  <c r="E464" i="4"/>
  <c r="E463" i="4"/>
  <c r="E462" i="4"/>
  <c r="E461" i="4"/>
  <c r="E460" i="4"/>
  <c r="E459" i="4"/>
  <c r="E458" i="4"/>
  <c r="E457" i="4"/>
  <c r="E456" i="4"/>
  <c r="E455" i="4"/>
  <c r="E454" i="4"/>
  <c r="E453" i="4"/>
  <c r="E452" i="4"/>
  <c r="L451" i="4"/>
  <c r="L448" i="4" s="1"/>
  <c r="L447" i="4" s="1"/>
  <c r="K451" i="4"/>
  <c r="K448" i="4" s="1"/>
  <c r="K447" i="4" s="1"/>
  <c r="J448" i="4"/>
  <c r="J447" i="4" s="1"/>
  <c r="I451" i="4"/>
  <c r="I448" i="4" s="1"/>
  <c r="I447" i="4" s="1"/>
  <c r="H451" i="4"/>
  <c r="H448" i="4" s="1"/>
  <c r="H447" i="4" s="1"/>
  <c r="G451" i="4"/>
  <c r="G448" i="4" s="1"/>
  <c r="G447" i="4" s="1"/>
  <c r="F451" i="4"/>
  <c r="E450" i="4"/>
  <c r="E449" i="4"/>
  <c r="E446" i="4"/>
  <c r="E445" i="4"/>
  <c r="E444" i="4"/>
  <c r="E443" i="4"/>
  <c r="E442" i="4"/>
  <c r="E441" i="4"/>
  <c r="E440" i="4"/>
  <c r="E439" i="4"/>
  <c r="E438" i="4"/>
  <c r="E437" i="4"/>
  <c r="E436" i="4"/>
  <c r="E435" i="4"/>
  <c r="E434" i="4"/>
  <c r="E433" i="4"/>
  <c r="E432" i="4"/>
  <c r="E431" i="4"/>
  <c r="E430" i="4"/>
  <c r="E429" i="4"/>
  <c r="E428" i="4"/>
  <c r="L427" i="4"/>
  <c r="L424" i="4" s="1"/>
  <c r="L423" i="4" s="1"/>
  <c r="K427" i="4"/>
  <c r="K424" i="4" s="1"/>
  <c r="K423" i="4" s="1"/>
  <c r="J427" i="4"/>
  <c r="J424" i="4" s="1"/>
  <c r="J423" i="4" s="1"/>
  <c r="I427" i="4"/>
  <c r="I424" i="4" s="1"/>
  <c r="I423" i="4" s="1"/>
  <c r="H427" i="4"/>
  <c r="H424" i="4" s="1"/>
  <c r="H423" i="4" s="1"/>
  <c r="G427" i="4"/>
  <c r="F427" i="4"/>
  <c r="F424" i="4" s="1"/>
  <c r="F423" i="4" s="1"/>
  <c r="E426" i="4"/>
  <c r="E425" i="4"/>
  <c r="E422" i="4"/>
  <c r="E421" i="4"/>
  <c r="E420" i="4"/>
  <c r="E419" i="4"/>
  <c r="E418" i="4"/>
  <c r="E417" i="4"/>
  <c r="E416" i="4"/>
  <c r="E415" i="4"/>
  <c r="E414" i="4"/>
  <c r="E413" i="4"/>
  <c r="E412" i="4"/>
  <c r="E411" i="4"/>
  <c r="E410" i="4"/>
  <c r="E409" i="4"/>
  <c r="E408" i="4"/>
  <c r="E407" i="4"/>
  <c r="E406" i="4"/>
  <c r="E405" i="4"/>
  <c r="E404" i="4"/>
  <c r="L403" i="4"/>
  <c r="L400" i="4" s="1"/>
  <c r="L399" i="4" s="1"/>
  <c r="K403" i="4"/>
  <c r="K400" i="4" s="1"/>
  <c r="K399" i="4" s="1"/>
  <c r="J403" i="4"/>
  <c r="J400" i="4" s="1"/>
  <c r="J399" i="4" s="1"/>
  <c r="I403" i="4"/>
  <c r="I400" i="4" s="1"/>
  <c r="I399" i="4" s="1"/>
  <c r="H403" i="4"/>
  <c r="H400" i="4" s="1"/>
  <c r="H399" i="4" s="1"/>
  <c r="G403" i="4"/>
  <c r="G400" i="4" s="1"/>
  <c r="G399" i="4" s="1"/>
  <c r="F403" i="4"/>
  <c r="F400" i="4" s="1"/>
  <c r="F399" i="4" s="1"/>
  <c r="E402" i="4"/>
  <c r="E401" i="4"/>
  <c r="E398" i="4"/>
  <c r="E397" i="4"/>
  <c r="E396" i="4"/>
  <c r="E395" i="4"/>
  <c r="E394" i="4"/>
  <c r="E393" i="4"/>
  <c r="E392" i="4"/>
  <c r="E391" i="4"/>
  <c r="E390" i="4"/>
  <c r="E389" i="4"/>
  <c r="E388" i="4"/>
  <c r="E387" i="4"/>
  <c r="E386" i="4"/>
  <c r="E385" i="4"/>
  <c r="E384" i="4"/>
  <c r="E383" i="4"/>
  <c r="L382" i="4"/>
  <c r="E382" i="4" s="1"/>
  <c r="E381" i="4"/>
  <c r="E380" i="4"/>
  <c r="J376" i="4"/>
  <c r="J375" i="4" s="1"/>
  <c r="I376" i="4"/>
  <c r="I375" i="4" s="1"/>
  <c r="H379" i="4"/>
  <c r="H376" i="4" s="1"/>
  <c r="H375" i="4" s="1"/>
  <c r="G379" i="4"/>
  <c r="G376" i="4" s="1"/>
  <c r="G375" i="4" s="1"/>
  <c r="F379" i="4"/>
  <c r="E378" i="4"/>
  <c r="E377" i="4"/>
  <c r="E374" i="4"/>
  <c r="E373" i="4"/>
  <c r="E372" i="4"/>
  <c r="E371" i="4"/>
  <c r="E370" i="4"/>
  <c r="E369" i="4"/>
  <c r="E368" i="4"/>
  <c r="E367" i="4"/>
  <c r="E366" i="4"/>
  <c r="E365" i="4"/>
  <c r="E364" i="4"/>
  <c r="E363" i="4"/>
  <c r="E362" i="4"/>
  <c r="E361" i="4"/>
  <c r="E360" i="4"/>
  <c r="E359" i="4"/>
  <c r="L358" i="4"/>
  <c r="E358" i="4" s="1"/>
  <c r="E357" i="4"/>
  <c r="E356" i="4"/>
  <c r="I352" i="4"/>
  <c r="I351" i="4" s="1"/>
  <c r="H355" i="4"/>
  <c r="G355" i="4"/>
  <c r="G352" i="4" s="1"/>
  <c r="G351" i="4" s="1"/>
  <c r="F355" i="4"/>
  <c r="E354" i="4"/>
  <c r="E353" i="4"/>
  <c r="L352" i="4"/>
  <c r="L351" i="4" s="1"/>
  <c r="K352" i="4"/>
  <c r="K351" i="4" s="1"/>
  <c r="J352" i="4"/>
  <c r="J351" i="4" s="1"/>
  <c r="H352" i="4"/>
  <c r="H351" i="4" s="1"/>
  <c r="E350" i="4"/>
  <c r="E349" i="4"/>
  <c r="E348" i="4"/>
  <c r="E347" i="4"/>
  <c r="E346" i="4"/>
  <c r="E345" i="4"/>
  <c r="E344" i="4"/>
  <c r="E343" i="4"/>
  <c r="E342" i="4"/>
  <c r="E341" i="4"/>
  <c r="E340" i="4"/>
  <c r="E339" i="4"/>
  <c r="E338" i="4"/>
  <c r="E337" i="4"/>
  <c r="E336" i="4"/>
  <c r="E335" i="4"/>
  <c r="L334" i="4"/>
  <c r="E334" i="4" s="1"/>
  <c r="E333" i="4"/>
  <c r="E332" i="4"/>
  <c r="K328" i="4"/>
  <c r="K327" i="4" s="1"/>
  <c r="J328" i="4"/>
  <c r="J327" i="4" s="1"/>
  <c r="I328" i="4"/>
  <c r="I327" i="4" s="1"/>
  <c r="H331" i="4"/>
  <c r="H328" i="4" s="1"/>
  <c r="H327" i="4" s="1"/>
  <c r="G331" i="4"/>
  <c r="G328" i="4" s="1"/>
  <c r="G327" i="4" s="1"/>
  <c r="F331" i="4"/>
  <c r="F328" i="4" s="1"/>
  <c r="E330" i="4"/>
  <c r="E329" i="4"/>
  <c r="E326" i="4"/>
  <c r="E325" i="4"/>
  <c r="L324" i="4"/>
  <c r="H324" i="4"/>
  <c r="G324" i="4"/>
  <c r="F324" i="4"/>
  <c r="E323" i="4"/>
  <c r="E322" i="4"/>
  <c r="E321" i="4"/>
  <c r="E320" i="4"/>
  <c r="E319" i="4"/>
  <c r="E318" i="4"/>
  <c r="E317" i="4"/>
  <c r="E316" i="4"/>
  <c r="E315" i="4"/>
  <c r="E314" i="4"/>
  <c r="E313" i="4"/>
  <c r="E312" i="4"/>
  <c r="E311" i="4"/>
  <c r="E310" i="4"/>
  <c r="E309" i="4"/>
  <c r="E308" i="4"/>
  <c r="L307" i="4"/>
  <c r="H307" i="4"/>
  <c r="G307" i="4"/>
  <c r="F307" i="4"/>
  <c r="E306" i="4"/>
  <c r="E305" i="4"/>
  <c r="E302" i="4"/>
  <c r="E301" i="4"/>
  <c r="E299" i="4"/>
  <c r="E298" i="4"/>
  <c r="E297" i="4"/>
  <c r="E296" i="4"/>
  <c r="E295" i="4"/>
  <c r="E294" i="4"/>
  <c r="E293" i="4"/>
  <c r="E292" i="4"/>
  <c r="E291" i="4"/>
  <c r="E290" i="4"/>
  <c r="E289" i="4"/>
  <c r="E288" i="4"/>
  <c r="E287" i="4"/>
  <c r="E286" i="4"/>
  <c r="E285" i="4"/>
  <c r="E284" i="4"/>
  <c r="L283" i="4"/>
  <c r="L280" i="4" s="1"/>
  <c r="L279" i="4" s="1"/>
  <c r="K283" i="4"/>
  <c r="K280" i="4" s="1"/>
  <c r="K279" i="4" s="1"/>
  <c r="J283" i="4"/>
  <c r="J280" i="4" s="1"/>
  <c r="J279" i="4" s="1"/>
  <c r="I283" i="4"/>
  <c r="I280" i="4" s="1"/>
  <c r="I279" i="4" s="1"/>
  <c r="H283" i="4"/>
  <c r="H280" i="4" s="1"/>
  <c r="H279" i="4" s="1"/>
  <c r="G283" i="4"/>
  <c r="F283" i="4"/>
  <c r="F300" i="4" s="1"/>
  <c r="E300" i="4" s="1"/>
  <c r="E282" i="4"/>
  <c r="E281" i="4"/>
  <c r="E278" i="4"/>
  <c r="E277" i="4"/>
  <c r="E276" i="4"/>
  <c r="E275" i="4"/>
  <c r="E274" i="4"/>
  <c r="E273" i="4"/>
  <c r="E272" i="4"/>
  <c r="E271" i="4"/>
  <c r="E270" i="4"/>
  <c r="E269" i="4"/>
  <c r="E268" i="4"/>
  <c r="E267" i="4"/>
  <c r="E266" i="4"/>
  <c r="E265" i="4"/>
  <c r="E264" i="4"/>
  <c r="E263" i="4"/>
  <c r="E262" i="4"/>
  <c r="E261" i="4"/>
  <c r="E260" i="4"/>
  <c r="L259" i="4"/>
  <c r="L256" i="4" s="1"/>
  <c r="L255" i="4" s="1"/>
  <c r="K256" i="4"/>
  <c r="K255" i="4" s="1"/>
  <c r="J256" i="4"/>
  <c r="J255" i="4" s="1"/>
  <c r="I256" i="4"/>
  <c r="I255" i="4" s="1"/>
  <c r="H259" i="4"/>
  <c r="H256" i="4" s="1"/>
  <c r="H255" i="4" s="1"/>
  <c r="G259" i="4"/>
  <c r="G256" i="4" s="1"/>
  <c r="G255" i="4" s="1"/>
  <c r="F259" i="4"/>
  <c r="F256" i="4" s="1"/>
  <c r="E258" i="4"/>
  <c r="E257" i="4"/>
  <c r="E254" i="4"/>
  <c r="E253" i="4"/>
  <c r="G252" i="4"/>
  <c r="F252" i="4"/>
  <c r="E251" i="4"/>
  <c r="E250" i="4"/>
  <c r="E249" i="4"/>
  <c r="E248" i="4"/>
  <c r="E247" i="4"/>
  <c r="E246" i="4"/>
  <c r="E245" i="4"/>
  <c r="E244" i="4"/>
  <c r="E243" i="4"/>
  <c r="E242" i="4"/>
  <c r="E241" i="4"/>
  <c r="E240" i="4"/>
  <c r="E239" i="4"/>
  <c r="H238" i="4"/>
  <c r="H252" i="4" s="1"/>
  <c r="E237" i="4"/>
  <c r="E236" i="4"/>
  <c r="G235" i="4"/>
  <c r="F235" i="4"/>
  <c r="E234" i="4"/>
  <c r="E233" i="4"/>
  <c r="E230" i="4"/>
  <c r="E229" i="4"/>
  <c r="J228" i="4"/>
  <c r="F228" i="4"/>
  <c r="E227" i="4"/>
  <c r="E226" i="4"/>
  <c r="E225" i="4"/>
  <c r="E224" i="4"/>
  <c r="E223" i="4"/>
  <c r="E222" i="4"/>
  <c r="E221" i="4"/>
  <c r="E220" i="4"/>
  <c r="E219" i="4"/>
  <c r="E218" i="4"/>
  <c r="E217" i="4"/>
  <c r="E216" i="4"/>
  <c r="E215" i="4"/>
  <c r="L214" i="4"/>
  <c r="E214" i="4" s="1"/>
  <c r="E213" i="4"/>
  <c r="E212" i="4"/>
  <c r="K228" i="4"/>
  <c r="K208" i="4" s="1"/>
  <c r="K207" i="4" s="1"/>
  <c r="H211" i="4"/>
  <c r="G211" i="4"/>
  <c r="G228" i="4" s="1"/>
  <c r="G208" i="4" s="1"/>
  <c r="G207" i="4" s="1"/>
  <c r="F211" i="4"/>
  <c r="E210" i="4"/>
  <c r="E209" i="4"/>
  <c r="E206" i="4"/>
  <c r="E205" i="4"/>
  <c r="L204" i="4"/>
  <c r="K204" i="4"/>
  <c r="J204" i="4"/>
  <c r="I204" i="4"/>
  <c r="I184" i="4" s="1"/>
  <c r="I183" i="4" s="1"/>
  <c r="H204" i="4"/>
  <c r="G204" i="4"/>
  <c r="F204" i="4"/>
  <c r="E203" i="4"/>
  <c r="E202" i="4"/>
  <c r="E201" i="4"/>
  <c r="E200" i="4"/>
  <c r="E199" i="4"/>
  <c r="E198" i="4"/>
  <c r="E197" i="4"/>
  <c r="E196" i="4"/>
  <c r="E195" i="4"/>
  <c r="E194" i="4"/>
  <c r="E193" i="4"/>
  <c r="E192" i="4"/>
  <c r="E191" i="4"/>
  <c r="E190" i="4"/>
  <c r="E204" i="4" s="1"/>
  <c r="E189" i="4"/>
  <c r="E188" i="4"/>
  <c r="L187" i="4"/>
  <c r="K187" i="4"/>
  <c r="H187" i="4"/>
  <c r="G187" i="4"/>
  <c r="F187" i="4"/>
  <c r="E186" i="4"/>
  <c r="E185" i="4"/>
  <c r="E182" i="4"/>
  <c r="E181" i="4"/>
  <c r="H180" i="4"/>
  <c r="H160" i="4" s="1"/>
  <c r="H159" i="4" s="1"/>
  <c r="G180" i="4"/>
  <c r="F180" i="4"/>
  <c r="E179" i="4"/>
  <c r="E178" i="4"/>
  <c r="E177" i="4"/>
  <c r="E176" i="4"/>
  <c r="E175" i="4"/>
  <c r="E174" i="4"/>
  <c r="E173" i="4"/>
  <c r="E172" i="4"/>
  <c r="E171" i="4"/>
  <c r="E170" i="4"/>
  <c r="E169" i="4"/>
  <c r="E168" i="4"/>
  <c r="E167" i="4"/>
  <c r="E166" i="4"/>
  <c r="E165" i="4"/>
  <c r="E164" i="4"/>
  <c r="K163" i="4"/>
  <c r="J163" i="4"/>
  <c r="J180" i="4" s="1"/>
  <c r="G163" i="4"/>
  <c r="F163" i="4"/>
  <c r="E162" i="4"/>
  <c r="E161" i="4"/>
  <c r="E158" i="4"/>
  <c r="E157" i="4"/>
  <c r="E155" i="4"/>
  <c r="E154" i="4"/>
  <c r="E153" i="4"/>
  <c r="E152" i="4"/>
  <c r="E151" i="4"/>
  <c r="E150" i="4"/>
  <c r="E149" i="4"/>
  <c r="E148" i="4"/>
  <c r="E147" i="4"/>
  <c r="E146" i="4"/>
  <c r="E145" i="4"/>
  <c r="E144" i="4"/>
  <c r="E143" i="4"/>
  <c r="E142" i="4"/>
  <c r="E141" i="4"/>
  <c r="E140" i="4"/>
  <c r="L139" i="4"/>
  <c r="L156" i="4" s="1"/>
  <c r="L136" i="4" s="1"/>
  <c r="L135" i="4" s="1"/>
  <c r="K156" i="4"/>
  <c r="K136" i="4" s="1"/>
  <c r="K135" i="4" s="1"/>
  <c r="H139" i="4"/>
  <c r="H156" i="4" s="1"/>
  <c r="H136" i="4" s="1"/>
  <c r="H135" i="4" s="1"/>
  <c r="G139" i="4"/>
  <c r="G156" i="4" s="1"/>
  <c r="G136" i="4" s="1"/>
  <c r="G135" i="4" s="1"/>
  <c r="F139" i="4"/>
  <c r="E138" i="4"/>
  <c r="E137" i="4"/>
  <c r="E134" i="4"/>
  <c r="E133" i="4"/>
  <c r="H132" i="4"/>
  <c r="G132" i="4"/>
  <c r="F132" i="4"/>
  <c r="E131" i="4"/>
  <c r="E130" i="4"/>
  <c r="E129" i="4"/>
  <c r="E128" i="4"/>
  <c r="E127" i="4"/>
  <c r="E126" i="4"/>
  <c r="E125" i="4"/>
  <c r="E124" i="4"/>
  <c r="E123" i="4"/>
  <c r="E122" i="4"/>
  <c r="E121" i="4"/>
  <c r="E120" i="4"/>
  <c r="E119" i="4"/>
  <c r="L118" i="4"/>
  <c r="E118" i="4" s="1"/>
  <c r="E117" i="4"/>
  <c r="E116" i="4"/>
  <c r="J132" i="4"/>
  <c r="H115" i="4"/>
  <c r="G115" i="4"/>
  <c r="F115" i="4"/>
  <c r="E114" i="4"/>
  <c r="E113" i="4"/>
  <c r="E110" i="4"/>
  <c r="E109" i="4"/>
  <c r="E107" i="4"/>
  <c r="E106" i="4"/>
  <c r="E105" i="4"/>
  <c r="E104" i="4"/>
  <c r="E103" i="4"/>
  <c r="E102" i="4"/>
  <c r="E101" i="4"/>
  <c r="E100" i="4"/>
  <c r="E99" i="4"/>
  <c r="E98" i="4"/>
  <c r="E97" i="4"/>
  <c r="E96" i="4"/>
  <c r="E95" i="4"/>
  <c r="E94" i="4"/>
  <c r="E93" i="4"/>
  <c r="E92" i="4"/>
  <c r="L91" i="4"/>
  <c r="K91" i="4"/>
  <c r="J91" i="4"/>
  <c r="I91" i="4"/>
  <c r="I88" i="4" s="1"/>
  <c r="I87" i="4" s="1"/>
  <c r="H91" i="4"/>
  <c r="H108" i="4" s="1"/>
  <c r="G91" i="4"/>
  <c r="F91" i="4"/>
  <c r="F108" i="4" s="1"/>
  <c r="E90" i="4"/>
  <c r="E89" i="4"/>
  <c r="H86" i="4"/>
  <c r="G86" i="4" s="1"/>
  <c r="F86" i="4" s="1"/>
  <c r="E85" i="4"/>
  <c r="E84" i="4"/>
  <c r="E83" i="4"/>
  <c r="E82" i="4"/>
  <c r="E81" i="4"/>
  <c r="E80" i="4"/>
  <c r="G79" i="4"/>
  <c r="E79" i="4" s="1"/>
  <c r="E78" i="4"/>
  <c r="E77" i="4"/>
  <c r="E76" i="4"/>
  <c r="E75" i="4"/>
  <c r="E74" i="4"/>
  <c r="K73" i="4"/>
  <c r="L73" i="4" s="1"/>
  <c r="E73" i="4"/>
  <c r="L72" i="4"/>
  <c r="E72" i="4"/>
  <c r="E71" i="4"/>
  <c r="E70" i="4"/>
  <c r="E69" i="4"/>
  <c r="E68" i="4"/>
  <c r="K67" i="4"/>
  <c r="K64" i="4" s="1"/>
  <c r="K63" i="4" s="1"/>
  <c r="J67" i="4"/>
  <c r="J64" i="4" s="1"/>
  <c r="J63" i="4" s="1"/>
  <c r="I67" i="4"/>
  <c r="I64" i="4" s="1"/>
  <c r="I63" i="4" s="1"/>
  <c r="H67" i="4"/>
  <c r="H64" i="4" s="1"/>
  <c r="H63" i="4" s="1"/>
  <c r="F67" i="4"/>
  <c r="E66" i="4"/>
  <c r="E65" i="4"/>
  <c r="I62" i="4"/>
  <c r="I61" i="4"/>
  <c r="H61" i="4"/>
  <c r="G61" i="4"/>
  <c r="F61" i="4"/>
  <c r="H58" i="4"/>
  <c r="G58" i="4"/>
  <c r="F58" i="4"/>
  <c r="L57" i="4"/>
  <c r="L31" i="4" s="1"/>
  <c r="K57" i="4"/>
  <c r="K31" i="4" s="1"/>
  <c r="J57" i="4"/>
  <c r="J31" i="4" s="1"/>
  <c r="I57" i="4"/>
  <c r="H57" i="4"/>
  <c r="G57" i="4"/>
  <c r="F57" i="4"/>
  <c r="L56" i="4"/>
  <c r="L30" i="4" s="1"/>
  <c r="K56" i="4"/>
  <c r="K30" i="4" s="1"/>
  <c r="J56" i="4"/>
  <c r="J30" i="4" s="1"/>
  <c r="I56" i="4"/>
  <c r="H56" i="4"/>
  <c r="G56" i="4"/>
  <c r="F56" i="4"/>
  <c r="I55" i="4"/>
  <c r="H55" i="4"/>
  <c r="I54" i="4"/>
  <c r="H54" i="4"/>
  <c r="F54" i="4"/>
  <c r="L53" i="4"/>
  <c r="L27" i="4" s="1"/>
  <c r="K53" i="4"/>
  <c r="K27" i="4" s="1"/>
  <c r="J53" i="4"/>
  <c r="J27" i="4" s="1"/>
  <c r="I53" i="4"/>
  <c r="H53" i="4"/>
  <c r="G53" i="4"/>
  <c r="F53" i="4"/>
  <c r="I52" i="4"/>
  <c r="H52" i="4"/>
  <c r="G52" i="4"/>
  <c r="F52" i="4"/>
  <c r="I51" i="4"/>
  <c r="H51" i="4"/>
  <c r="G51" i="4"/>
  <c r="F51" i="4"/>
  <c r="L50" i="4"/>
  <c r="L24" i="4" s="1"/>
  <c r="K50" i="4"/>
  <c r="K24" i="4" s="1"/>
  <c r="J50" i="4"/>
  <c r="J24" i="4" s="1"/>
  <c r="I50" i="4"/>
  <c r="H50" i="4"/>
  <c r="G50" i="4"/>
  <c r="F50" i="4"/>
  <c r="L49" i="4"/>
  <c r="L23" i="4" s="1"/>
  <c r="K49" i="4"/>
  <c r="K23" i="4" s="1"/>
  <c r="J49" i="4"/>
  <c r="J23" i="4" s="1"/>
  <c r="H49" i="4"/>
  <c r="G49" i="4"/>
  <c r="F49" i="4"/>
  <c r="H48" i="4"/>
  <c r="G48" i="4"/>
  <c r="F48" i="4"/>
  <c r="K47" i="4"/>
  <c r="K21" i="4" s="1"/>
  <c r="J47" i="4"/>
  <c r="H47" i="4"/>
  <c r="G47" i="4"/>
  <c r="F47" i="4"/>
  <c r="I46" i="4"/>
  <c r="H46" i="4"/>
  <c r="G46" i="4"/>
  <c r="F46" i="4"/>
  <c r="G45" i="4"/>
  <c r="F45" i="4"/>
  <c r="I44" i="4"/>
  <c r="H44" i="4"/>
  <c r="G44" i="4"/>
  <c r="F44" i="4"/>
  <c r="H43" i="4"/>
  <c r="G43" i="4"/>
  <c r="F43" i="4"/>
  <c r="I41" i="4"/>
  <c r="H41" i="4"/>
  <c r="G41" i="4"/>
  <c r="F41" i="4"/>
  <c r="I40" i="4"/>
  <c r="H40" i="4"/>
  <c r="G40" i="4"/>
  <c r="F40" i="4"/>
  <c r="L35" i="4"/>
  <c r="K35" i="4"/>
  <c r="J35" i="4"/>
  <c r="L32" i="4"/>
  <c r="K32" i="4"/>
  <c r="J32" i="4"/>
  <c r="E15" i="4"/>
  <c r="I12" i="4"/>
  <c r="E40" i="4" l="1"/>
  <c r="J21" i="4"/>
  <c r="F42" i="4"/>
  <c r="I745" i="4"/>
  <c r="I742" i="4" s="1"/>
  <c r="F755" i="4"/>
  <c r="F29" i="4" s="1"/>
  <c r="L88" i="4"/>
  <c r="L87" i="4" s="1"/>
  <c r="I957" i="4"/>
  <c r="I956" i="4" s="1"/>
  <c r="L1046" i="4"/>
  <c r="L1045" i="4" s="1"/>
  <c r="J933" i="4"/>
  <c r="J932" i="4" s="1"/>
  <c r="J755" i="4"/>
  <c r="I1046" i="4"/>
  <c r="I1045" i="4" s="1"/>
  <c r="I1025" i="4"/>
  <c r="K1046" i="4"/>
  <c r="K1045" i="4" s="1"/>
  <c r="K1025" i="4"/>
  <c r="K1022" i="4" s="1"/>
  <c r="K1021" i="4" s="1"/>
  <c r="J88" i="4"/>
  <c r="J87" i="4" s="1"/>
  <c r="K933" i="4"/>
  <c r="K932" i="4" s="1"/>
  <c r="K755" i="4"/>
  <c r="J1025" i="4"/>
  <c r="I136" i="4"/>
  <c r="I135" i="4" s="1"/>
  <c r="I25" i="4"/>
  <c r="I26" i="4"/>
  <c r="I27" i="4"/>
  <c r="J957" i="4"/>
  <c r="J956" i="4" s="1"/>
  <c r="L1044" i="4"/>
  <c r="L36" i="4" s="1"/>
  <c r="I47" i="4"/>
  <c r="I21" i="4" s="1"/>
  <c r="K184" i="4"/>
  <c r="K183" i="4" s="1"/>
  <c r="H235" i="4"/>
  <c r="H232" i="4" s="1"/>
  <c r="H231" i="4" s="1"/>
  <c r="I160" i="4"/>
  <c r="I159" i="4" s="1"/>
  <c r="G21" i="4"/>
  <c r="F688" i="4"/>
  <c r="F746" i="4"/>
  <c r="F20" i="4" s="1"/>
  <c r="L764" i="4"/>
  <c r="L712" i="4" s="1"/>
  <c r="F788" i="4"/>
  <c r="F787" i="4" s="1"/>
  <c r="J788" i="4"/>
  <c r="J787" i="4" s="1"/>
  <c r="I812" i="4"/>
  <c r="I811" i="4" s="1"/>
  <c r="G304" i="4"/>
  <c r="G303" i="4" s="1"/>
  <c r="K304" i="4"/>
  <c r="K303" i="4" s="1"/>
  <c r="G18" i="4"/>
  <c r="I982" i="4"/>
  <c r="L184" i="4"/>
  <c r="L183" i="4" s="1"/>
  <c r="I24" i="4"/>
  <c r="F304" i="4"/>
  <c r="F303" i="4" s="1"/>
  <c r="G738" i="4"/>
  <c r="J304" i="4"/>
  <c r="J303" i="4" s="1"/>
  <c r="G764" i="4"/>
  <c r="G712" i="4" s="1"/>
  <c r="K764" i="4"/>
  <c r="K763" i="4" s="1"/>
  <c r="G17" i="4"/>
  <c r="H1238" i="4"/>
  <c r="H1237" i="4" s="1"/>
  <c r="G23" i="4"/>
  <c r="G25" i="4"/>
  <c r="F21" i="4"/>
  <c r="F32" i="4"/>
  <c r="J184" i="4"/>
  <c r="J183" i="4" s="1"/>
  <c r="F232" i="4"/>
  <c r="F231" i="4" s="1"/>
  <c r="I696" i="4"/>
  <c r="H738" i="4"/>
  <c r="I738" i="4"/>
  <c r="H21" i="4"/>
  <c r="I29" i="4"/>
  <c r="F31" i="4"/>
  <c r="G13" i="4"/>
  <c r="G11" i="4" s="1"/>
  <c r="G22" i="4"/>
  <c r="L1166" i="4"/>
  <c r="L1165" i="4" s="1"/>
  <c r="G24" i="4"/>
  <c r="H30" i="4"/>
  <c r="I31" i="4"/>
  <c r="F17" i="4"/>
  <c r="F18" i="4"/>
  <c r="F22" i="4"/>
  <c r="I1163" i="4"/>
  <c r="I17" i="4"/>
  <c r="I18" i="4"/>
  <c r="F23" i="4"/>
  <c r="I1217" i="4"/>
  <c r="I1214" i="4" s="1"/>
  <c r="I1213" i="4" s="1"/>
  <c r="F26" i="4"/>
  <c r="F30" i="4"/>
  <c r="I788" i="4"/>
  <c r="I787" i="4" s="1"/>
  <c r="E960" i="4"/>
  <c r="H31" i="4"/>
  <c r="I1162" i="4"/>
  <c r="G1217" i="4"/>
  <c r="G1214" i="4" s="1"/>
  <c r="G1213" i="4" s="1"/>
  <c r="F160" i="4"/>
  <c r="F159" i="4" s="1"/>
  <c r="I30" i="4"/>
  <c r="H764" i="4"/>
  <c r="H763" i="4" s="1"/>
  <c r="L861" i="4"/>
  <c r="L860" i="4" s="1"/>
  <c r="I1114" i="4"/>
  <c r="I20" i="4"/>
  <c r="I28" i="4"/>
  <c r="G54" i="4"/>
  <c r="G42" i="4" s="1"/>
  <c r="G67" i="4"/>
  <c r="E67" i="4" s="1"/>
  <c r="I22" i="4"/>
  <c r="I23" i="4"/>
  <c r="F957" i="4"/>
  <c r="F956" i="4" s="1"/>
  <c r="H1163" i="4"/>
  <c r="E1219" i="4"/>
  <c r="E1221" i="4"/>
  <c r="E1224" i="4"/>
  <c r="E1225" i="4"/>
  <c r="E1226" i="4"/>
  <c r="E1227" i="4"/>
  <c r="E1232" i="4"/>
  <c r="E1236" i="4"/>
  <c r="I13" i="4"/>
  <c r="I11" i="4" s="1"/>
  <c r="H28" i="4"/>
  <c r="H32" i="4"/>
  <c r="I112" i="4"/>
  <c r="I111" i="4" s="1"/>
  <c r="G184" i="4"/>
  <c r="G183" i="4" s="1"/>
  <c r="G232" i="4"/>
  <c r="G231" i="4" s="1"/>
  <c r="E741" i="4"/>
  <c r="E754" i="4"/>
  <c r="J811" i="4"/>
  <c r="I1187" i="4"/>
  <c r="H62" i="4"/>
  <c r="G755" i="4"/>
  <c r="G29" i="4" s="1"/>
  <c r="K909" i="4"/>
  <c r="K908" i="4" s="1"/>
  <c r="E1035" i="4"/>
  <c r="L1073" i="4"/>
  <c r="L1070" i="4" s="1"/>
  <c r="L1069" i="4" s="1"/>
  <c r="F184" i="4"/>
  <c r="I668" i="4"/>
  <c r="I665" i="4" s="1"/>
  <c r="I664" i="4" s="1"/>
  <c r="K957" i="4"/>
  <c r="K956" i="4" s="1"/>
  <c r="E1031" i="4"/>
  <c r="K1094" i="4"/>
  <c r="K1093" i="4" s="1"/>
  <c r="H1115" i="4"/>
  <c r="I1186" i="4"/>
  <c r="H1187" i="4"/>
  <c r="G20" i="4"/>
  <c r="H22" i="4"/>
  <c r="H26" i="4"/>
  <c r="H27" i="4"/>
  <c r="E784" i="4"/>
  <c r="E1027" i="4"/>
  <c r="G1070" i="4"/>
  <c r="G1069" i="4" s="1"/>
  <c r="H17" i="4"/>
  <c r="E1228" i="4"/>
  <c r="F1217" i="4"/>
  <c r="E43" i="4"/>
  <c r="E49" i="4"/>
  <c r="E53" i="4"/>
  <c r="F64" i="4"/>
  <c r="F63" i="4" s="1"/>
  <c r="I208" i="4"/>
  <c r="I207" i="4" s="1"/>
  <c r="I238" i="4"/>
  <c r="I235" i="4" s="1"/>
  <c r="I304" i="4"/>
  <c r="I303" i="4" s="1"/>
  <c r="F641" i="4"/>
  <c r="F640" i="4" s="1"/>
  <c r="E744" i="4"/>
  <c r="H20" i="4"/>
  <c r="E760" i="4"/>
  <c r="H788" i="4"/>
  <c r="H787" i="4" s="1"/>
  <c r="E1026" i="4"/>
  <c r="H1162" i="4"/>
  <c r="K1166" i="4"/>
  <c r="K1165" i="4" s="1"/>
  <c r="G27" i="4"/>
  <c r="J657" i="4"/>
  <c r="J644" i="4" s="1"/>
  <c r="I644" i="4"/>
  <c r="I641" i="4" s="1"/>
  <c r="I640" i="4" s="1"/>
  <c r="I58" i="4"/>
  <c r="I32" i="4" s="1"/>
  <c r="L67" i="4"/>
  <c r="L64" i="4" s="1"/>
  <c r="L63" i="4" s="1"/>
  <c r="L47" i="4"/>
  <c r="L21" i="4" s="1"/>
  <c r="H184" i="4"/>
  <c r="H183" i="4" s="1"/>
  <c r="E187" i="4"/>
  <c r="F13" i="4"/>
  <c r="F11" i="4" s="1"/>
  <c r="E51" i="4"/>
  <c r="F25" i="4"/>
  <c r="H745" i="4"/>
  <c r="H742" i="4" s="1"/>
  <c r="H837" i="4"/>
  <c r="H836" i="4" s="1"/>
  <c r="H12" i="4"/>
  <c r="H11" i="4" s="1"/>
  <c r="E55" i="4"/>
  <c r="H29" i="4"/>
  <c r="E44" i="4"/>
  <c r="H18" i="4"/>
  <c r="H45" i="4"/>
  <c r="H42" i="4" s="1"/>
  <c r="H23" i="4"/>
  <c r="G31" i="4"/>
  <c r="K180" i="4"/>
  <c r="K160" i="4" s="1"/>
  <c r="K159" i="4" s="1"/>
  <c r="L163" i="4"/>
  <c r="E163" i="4" s="1"/>
  <c r="H228" i="4"/>
  <c r="H208" i="4" s="1"/>
  <c r="H207" i="4" s="1"/>
  <c r="L915" i="4"/>
  <c r="E915" i="4" s="1"/>
  <c r="L1142" i="4"/>
  <c r="L1141" i="4" s="1"/>
  <c r="K1142" i="4"/>
  <c r="K1141" i="4" s="1"/>
  <c r="E41" i="4"/>
  <c r="E46" i="4"/>
  <c r="E50" i="4"/>
  <c r="G30" i="4"/>
  <c r="E91" i="4"/>
  <c r="F112" i="4"/>
  <c r="F111" i="4" s="1"/>
  <c r="E139" i="4"/>
  <c r="F24" i="4"/>
  <c r="H25" i="4"/>
  <c r="H112" i="4"/>
  <c r="H111" i="4" s="1"/>
  <c r="J208" i="4"/>
  <c r="J207" i="4" s="1"/>
  <c r="E427" i="4"/>
  <c r="E762" i="4"/>
  <c r="K788" i="4"/>
  <c r="K787" i="4" s="1"/>
  <c r="K740" i="4"/>
  <c r="E791" i="4"/>
  <c r="G788" i="4"/>
  <c r="G787" i="4" s="1"/>
  <c r="H881" i="4"/>
  <c r="H861" i="4" s="1"/>
  <c r="H860" i="4" s="1"/>
  <c r="E933" i="4"/>
  <c r="F932" i="4"/>
  <c r="E932" i="4" s="1"/>
  <c r="L1002" i="4"/>
  <c r="L759" i="4" s="1"/>
  <c r="E988" i="4"/>
  <c r="E1028" i="4"/>
  <c r="E1030" i="4"/>
  <c r="J1116" i="4"/>
  <c r="J1094" i="4" s="1"/>
  <c r="J1093" i="4" s="1"/>
  <c r="I1116" i="4"/>
  <c r="I1044" i="4" s="1"/>
  <c r="I36" i="4" s="1"/>
  <c r="E1169" i="4"/>
  <c r="E1215" i="4"/>
  <c r="E1216" i="4"/>
  <c r="E1223" i="4"/>
  <c r="E37" i="4"/>
  <c r="E52" i="4"/>
  <c r="J112" i="4"/>
  <c r="J111" i="4" s="1"/>
  <c r="E259" i="4"/>
  <c r="E399" i="4"/>
  <c r="I472" i="4"/>
  <c r="I471" i="4" s="1"/>
  <c r="J475" i="4"/>
  <c r="K475" i="4" s="1"/>
  <c r="K668" i="4"/>
  <c r="K665" i="4" s="1"/>
  <c r="K664" i="4" s="1"/>
  <c r="L681" i="4"/>
  <c r="L668" i="4" s="1"/>
  <c r="L665" i="4" s="1"/>
  <c r="L664" i="4" s="1"/>
  <c r="E936" i="4"/>
  <c r="H24" i="4"/>
  <c r="G32" i="4"/>
  <c r="E400" i="4"/>
  <c r="E403" i="4"/>
  <c r="G593" i="4"/>
  <c r="G592" i="4" s="1"/>
  <c r="E592" i="4" s="1"/>
  <c r="E596" i="4"/>
  <c r="E739" i="4"/>
  <c r="G689" i="4"/>
  <c r="G688" i="4" s="1"/>
  <c r="E750" i="4"/>
  <c r="E752" i="4"/>
  <c r="E767" i="4"/>
  <c r="F764" i="4"/>
  <c r="F763" i="4" s="1"/>
  <c r="J764" i="4"/>
  <c r="J763" i="4" s="1"/>
  <c r="L789" i="4"/>
  <c r="E789" i="4" s="1"/>
  <c r="E888" i="4"/>
  <c r="F885" i="4"/>
  <c r="F884" i="4" s="1"/>
  <c r="E977" i="4"/>
  <c r="E985" i="4"/>
  <c r="E1039" i="4"/>
  <c r="E1040" i="4"/>
  <c r="E1041" i="4"/>
  <c r="H1070" i="4"/>
  <c r="H1069" i="4" s="1"/>
  <c r="H1025" i="4"/>
  <c r="I1115" i="4"/>
  <c r="E324" i="4"/>
  <c r="E548" i="4"/>
  <c r="E747" i="4"/>
  <c r="E749" i="4"/>
  <c r="I689" i="4"/>
  <c r="I688" i="4" s="1"/>
  <c r="G812" i="4"/>
  <c r="G811" i="4" s="1"/>
  <c r="K812" i="4"/>
  <c r="K811" i="4" s="1"/>
  <c r="H812" i="4"/>
  <c r="H811" i="4" s="1"/>
  <c r="L812" i="4"/>
  <c r="L811" i="4" s="1"/>
  <c r="G957" i="4"/>
  <c r="G956" i="4" s="1"/>
  <c r="E1033" i="4"/>
  <c r="E1034" i="4"/>
  <c r="H1114" i="4"/>
  <c r="E1231" i="4"/>
  <c r="L328" i="4"/>
  <c r="L327" i="4" s="1"/>
  <c r="E499" i="4"/>
  <c r="E743" i="4"/>
  <c r="E751" i="4"/>
  <c r="E753" i="4"/>
  <c r="E756" i="4"/>
  <c r="I759" i="4"/>
  <c r="L957" i="4"/>
  <c r="L956" i="4" s="1"/>
  <c r="K982" i="4"/>
  <c r="K981" i="4" s="1"/>
  <c r="E1023" i="4"/>
  <c r="E1038" i="4"/>
  <c r="E1097" i="4"/>
  <c r="H1214" i="4"/>
  <c r="H1213" i="4" s="1"/>
  <c r="E1218" i="4"/>
  <c r="E1234" i="4"/>
  <c r="E1235" i="4"/>
  <c r="L1217" i="4"/>
  <c r="L1214" i="4" s="1"/>
  <c r="L1213" i="4" s="1"/>
  <c r="F62" i="4"/>
  <c r="E86" i="4"/>
  <c r="H88" i="4"/>
  <c r="H87" i="4" s="1"/>
  <c r="G108" i="4"/>
  <c r="G88" i="4" s="1"/>
  <c r="G87" i="4" s="1"/>
  <c r="J1046" i="4"/>
  <c r="J1045" i="4" s="1"/>
  <c r="H1186" i="4"/>
  <c r="J1166" i="4"/>
  <c r="J1165" i="4" s="1"/>
  <c r="G26" i="4"/>
  <c r="F27" i="4"/>
  <c r="F28" i="4"/>
  <c r="G62" i="4"/>
  <c r="F88" i="4"/>
  <c r="E115" i="4"/>
  <c r="K132" i="4"/>
  <c r="K112" i="4" s="1"/>
  <c r="K111" i="4" s="1"/>
  <c r="J160" i="4"/>
  <c r="J159" i="4" s="1"/>
  <c r="F208" i="4"/>
  <c r="E307" i="4"/>
  <c r="F327" i="4"/>
  <c r="E451" i="4"/>
  <c r="E661" i="4"/>
  <c r="G641" i="4"/>
  <c r="E713" i="4"/>
  <c r="F738" i="4"/>
  <c r="F156" i="4"/>
  <c r="E156" i="4" s="1"/>
  <c r="E1049" i="4"/>
  <c r="F1046" i="4"/>
  <c r="F1025" i="4"/>
  <c r="E47" i="4"/>
  <c r="E48" i="4"/>
  <c r="E56" i="4"/>
  <c r="E57" i="4"/>
  <c r="K88" i="4"/>
  <c r="K87" i="4" s="1"/>
  <c r="G112" i="4"/>
  <c r="G111" i="4" s="1"/>
  <c r="J136" i="4"/>
  <c r="J135" i="4" s="1"/>
  <c r="G160" i="4"/>
  <c r="G159" i="4" s="1"/>
  <c r="E256" i="4"/>
  <c r="G300" i="4"/>
  <c r="G280" i="4" s="1"/>
  <c r="G279" i="4" s="1"/>
  <c r="E572" i="4"/>
  <c r="F569" i="4"/>
  <c r="E748" i="4"/>
  <c r="E758" i="4"/>
  <c r="F696" i="4"/>
  <c r="L885" i="4"/>
  <c r="L884" i="4" s="1"/>
  <c r="F255" i="4"/>
  <c r="E255" i="4" s="1"/>
  <c r="H304" i="4"/>
  <c r="H303" i="4" s="1"/>
  <c r="L304" i="4"/>
  <c r="L303" i="4" s="1"/>
  <c r="E355" i="4"/>
  <c r="F352" i="4"/>
  <c r="K376" i="4"/>
  <c r="K375" i="4" s="1"/>
  <c r="L376" i="4"/>
  <c r="L375" i="4" s="1"/>
  <c r="F472" i="4"/>
  <c r="E521" i="4"/>
  <c r="F520" i="4"/>
  <c r="E520" i="4" s="1"/>
  <c r="I764" i="4"/>
  <c r="I763" i="4" s="1"/>
  <c r="E816" i="4"/>
  <c r="F812" i="4"/>
  <c r="F280" i="4"/>
  <c r="F376" i="4"/>
  <c r="G424" i="4"/>
  <c r="G423" i="4" s="1"/>
  <c r="E423" i="4" s="1"/>
  <c r="F448" i="4"/>
  <c r="F496" i="4"/>
  <c r="E524" i="4"/>
  <c r="G545" i="4"/>
  <c r="J738" i="4"/>
  <c r="G704" i="4"/>
  <c r="E757" i="4"/>
  <c r="G696" i="4"/>
  <c r="E808" i="4"/>
  <c r="K759" i="4"/>
  <c r="E833" i="4"/>
  <c r="F759" i="4"/>
  <c r="E211" i="4"/>
  <c r="E283" i="4"/>
  <c r="H689" i="4"/>
  <c r="H688" i="4" s="1"/>
  <c r="H697" i="4"/>
  <c r="E840" i="4"/>
  <c r="F837" i="4"/>
  <c r="K837" i="4"/>
  <c r="K836" i="4" s="1"/>
  <c r="E761" i="4"/>
  <c r="E864" i="4"/>
  <c r="F861" i="4"/>
  <c r="J881" i="4"/>
  <c r="J759" i="4" s="1"/>
  <c r="J742" i="4"/>
  <c r="E633" i="4"/>
  <c r="J668" i="4"/>
  <c r="J665" i="4" s="1"/>
  <c r="J664" i="4" s="1"/>
  <c r="I704" i="4"/>
  <c r="E820" i="4"/>
  <c r="K885" i="4"/>
  <c r="K884" i="4" s="1"/>
  <c r="E1024" i="4"/>
  <c r="E1029" i="4"/>
  <c r="F1092" i="4"/>
  <c r="E1121" i="4"/>
  <c r="E1229" i="4"/>
  <c r="E1230" i="4"/>
  <c r="E1265" i="4"/>
  <c r="F1262" i="4"/>
  <c r="F909" i="4"/>
  <c r="E1032" i="4"/>
  <c r="I1070" i="4"/>
  <c r="I1069" i="4" s="1"/>
  <c r="L1094" i="4"/>
  <c r="L1093" i="4" s="1"/>
  <c r="G1118" i="4"/>
  <c r="G1117" i="4" s="1"/>
  <c r="G1025" i="4"/>
  <c r="K1118" i="4"/>
  <c r="K1117" i="4" s="1"/>
  <c r="K620" i="4"/>
  <c r="K617" i="4" s="1"/>
  <c r="K616" i="4" s="1"/>
  <c r="E616" i="4" s="1"/>
  <c r="H1002" i="4"/>
  <c r="H981" i="4" s="1"/>
  <c r="E1036" i="4"/>
  <c r="E1037" i="4"/>
  <c r="F1091" i="4"/>
  <c r="J1142" i="4"/>
  <c r="J1141" i="4" s="1"/>
  <c r="E1222" i="4"/>
  <c r="E1233" i="4"/>
  <c r="E1241" i="4"/>
  <c r="F1238" i="4"/>
  <c r="G1002" i="4"/>
  <c r="G759" i="4" s="1"/>
  <c r="F1118" i="4"/>
  <c r="G1186" i="4" l="1"/>
  <c r="L1025" i="4"/>
  <c r="E755" i="4"/>
  <c r="G1162" i="4"/>
  <c r="F1162" i="4" s="1"/>
  <c r="E30" i="4"/>
  <c r="H1043" i="4"/>
  <c r="H35" i="4" s="1"/>
  <c r="F742" i="4"/>
  <c r="F737" i="4" s="1"/>
  <c r="K738" i="4"/>
  <c r="E746" i="4"/>
  <c r="L763" i="4"/>
  <c r="G64" i="4"/>
  <c r="G63" i="4" s="1"/>
  <c r="E63" i="4" s="1"/>
  <c r="H1142" i="4"/>
  <c r="H1141" i="4" s="1"/>
  <c r="E20" i="4"/>
  <c r="G763" i="4"/>
  <c r="E27" i="4"/>
  <c r="E17" i="4"/>
  <c r="I1042" i="4"/>
  <c r="J238" i="4"/>
  <c r="J252" i="4" s="1"/>
  <c r="J60" i="4" s="1"/>
  <c r="J34" i="4" s="1"/>
  <c r="E32" i="4"/>
  <c r="E25" i="4"/>
  <c r="E21" i="4"/>
  <c r="I252" i="4"/>
  <c r="I60" i="4" s="1"/>
  <c r="G742" i="4"/>
  <c r="G737" i="4" s="1"/>
  <c r="G736" i="4" s="1"/>
  <c r="I45" i="4"/>
  <c r="I42" i="4" s="1"/>
  <c r="E24" i="4"/>
  <c r="G1187" i="4"/>
  <c r="F1187" i="4" s="1"/>
  <c r="E1187" i="4" s="1"/>
  <c r="I1166" i="4"/>
  <c r="I1165" i="4" s="1"/>
  <c r="I737" i="4"/>
  <c r="I736" i="4" s="1"/>
  <c r="E26" i="4"/>
  <c r="G1114" i="4"/>
  <c r="F1114" i="4" s="1"/>
  <c r="H1166" i="4"/>
  <c r="H1165" i="4" s="1"/>
  <c r="E22" i="4"/>
  <c r="E184" i="4"/>
  <c r="I1142" i="4"/>
  <c r="I1141" i="4" s="1"/>
  <c r="E31" i="4"/>
  <c r="E664" i="4"/>
  <c r="K712" i="4"/>
  <c r="H1042" i="4"/>
  <c r="E681" i="4"/>
  <c r="I1043" i="4"/>
  <c r="I35" i="4" s="1"/>
  <c r="E1073" i="4"/>
  <c r="E18" i="4"/>
  <c r="G1163" i="4"/>
  <c r="F1163" i="4" s="1"/>
  <c r="E1163" i="4" s="1"/>
  <c r="J472" i="4"/>
  <c r="J471" i="4" s="1"/>
  <c r="J1044" i="4"/>
  <c r="J36" i="4" s="1"/>
  <c r="E58" i="4"/>
  <c r="E1217" i="4"/>
  <c r="E956" i="4"/>
  <c r="H1116" i="4"/>
  <c r="G1116" i="4" s="1"/>
  <c r="E23" i="4"/>
  <c r="K745" i="4"/>
  <c r="K742" i="4" s="1"/>
  <c r="E593" i="4"/>
  <c r="F183" i="4"/>
  <c r="E183" i="4" s="1"/>
  <c r="E54" i="4"/>
  <c r="E1145" i="4"/>
  <c r="E957" i="4"/>
  <c r="E331" i="4"/>
  <c r="G28" i="4"/>
  <c r="E28" i="4" s="1"/>
  <c r="F1214" i="4"/>
  <c r="E1214" i="4" s="1"/>
  <c r="L909" i="4"/>
  <c r="L908" i="4" s="1"/>
  <c r="G1115" i="4"/>
  <c r="F1115" i="4" s="1"/>
  <c r="E1115" i="4" s="1"/>
  <c r="L1022" i="4"/>
  <c r="L1021" i="4" s="1"/>
  <c r="E885" i="4"/>
  <c r="E764" i="4"/>
  <c r="E328" i="4"/>
  <c r="E688" i="4"/>
  <c r="H982" i="4"/>
  <c r="L788" i="4"/>
  <c r="L787" i="4" s="1"/>
  <c r="E787" i="4" s="1"/>
  <c r="E665" i="4"/>
  <c r="F136" i="4"/>
  <c r="F135" i="4" s="1"/>
  <c r="E135" i="4" s="1"/>
  <c r="E668" i="4"/>
  <c r="J712" i="4"/>
  <c r="L740" i="4"/>
  <c r="L180" i="4"/>
  <c r="L160" i="4" s="1"/>
  <c r="L159" i="4" s="1"/>
  <c r="E159" i="4" s="1"/>
  <c r="H19" i="4"/>
  <c r="K657" i="4"/>
  <c r="J55" i="4"/>
  <c r="J29" i="4" s="1"/>
  <c r="E884" i="4"/>
  <c r="J45" i="4"/>
  <c r="E689" i="4"/>
  <c r="I1094" i="4"/>
  <c r="I1093" i="4" s="1"/>
  <c r="E327" i="4"/>
  <c r="H60" i="4"/>
  <c r="E12" i="4"/>
  <c r="L982" i="4"/>
  <c r="L981" i="4" s="1"/>
  <c r="F471" i="4"/>
  <c r="F351" i="4"/>
  <c r="E351" i="4" s="1"/>
  <c r="E352" i="4"/>
  <c r="F1237" i="4"/>
  <c r="E1237" i="4" s="1"/>
  <c r="E1238" i="4"/>
  <c r="F908" i="4"/>
  <c r="J861" i="4"/>
  <c r="J860" i="4" s="1"/>
  <c r="E617" i="4"/>
  <c r="F375" i="4"/>
  <c r="E375" i="4" s="1"/>
  <c r="E376" i="4"/>
  <c r="F568" i="4"/>
  <c r="E568" i="4" s="1"/>
  <c r="E569" i="4"/>
  <c r="F87" i="4"/>
  <c r="E87" i="4" s="1"/>
  <c r="E88" i="4"/>
  <c r="F1186" i="4"/>
  <c r="E304" i="4"/>
  <c r="F60" i="4"/>
  <c r="G981" i="4"/>
  <c r="G982" i="4"/>
  <c r="E1002" i="4"/>
  <c r="E545" i="4"/>
  <c r="G544" i="4"/>
  <c r="E544" i="4" s="1"/>
  <c r="F1070" i="4"/>
  <c r="E1091" i="4"/>
  <c r="H759" i="4"/>
  <c r="F836" i="4"/>
  <c r="E836" i="4" s="1"/>
  <c r="E837" i="4"/>
  <c r="L228" i="4"/>
  <c r="E228" i="4" s="1"/>
  <c r="J737" i="4"/>
  <c r="J736" i="4" s="1"/>
  <c r="E620" i="4"/>
  <c r="F495" i="4"/>
  <c r="E495" i="4" s="1"/>
  <c r="E496" i="4"/>
  <c r="F279" i="4"/>
  <c r="E279" i="4" s="1"/>
  <c r="E280" i="4"/>
  <c r="K472" i="4"/>
  <c r="K471" i="4" s="1"/>
  <c r="L475" i="4"/>
  <c r="L472" i="4" s="1"/>
  <c r="L471" i="4" s="1"/>
  <c r="I712" i="4"/>
  <c r="E303" i="4"/>
  <c r="G60" i="4"/>
  <c r="E108" i="4"/>
  <c r="H696" i="4"/>
  <c r="E696" i="4" s="1"/>
  <c r="E697" i="4"/>
  <c r="F1045" i="4"/>
  <c r="E1045" i="4" s="1"/>
  <c r="E1046" i="4"/>
  <c r="G640" i="4"/>
  <c r="F207" i="4"/>
  <c r="L132" i="4"/>
  <c r="L112" i="4" s="1"/>
  <c r="L111" i="4" s="1"/>
  <c r="E111" i="4" s="1"/>
  <c r="F1117" i="4"/>
  <c r="E1117" i="4" s="1"/>
  <c r="E1118" i="4"/>
  <c r="G19" i="4"/>
  <c r="F1261" i="4"/>
  <c r="E1261" i="4" s="1"/>
  <c r="E1262" i="4"/>
  <c r="E1092" i="4"/>
  <c r="F860" i="4"/>
  <c r="E881" i="4"/>
  <c r="E704" i="4"/>
  <c r="F447" i="4"/>
  <c r="E447" i="4" s="1"/>
  <c r="E448" i="4"/>
  <c r="F811" i="4"/>
  <c r="E811" i="4" s="1"/>
  <c r="E812" i="4"/>
  <c r="E424" i="4"/>
  <c r="E379" i="4"/>
  <c r="F19" i="4"/>
  <c r="E62" i="4"/>
  <c r="L11" i="4" l="1"/>
  <c r="E11" i="4" s="1"/>
  <c r="J42" i="4"/>
  <c r="J641" i="4"/>
  <c r="H737" i="4"/>
  <c r="H736" i="4" s="1"/>
  <c r="H33" i="4"/>
  <c r="H16" i="4" s="1"/>
  <c r="E763" i="4"/>
  <c r="K737" i="4"/>
  <c r="K736" i="4" s="1"/>
  <c r="J235" i="4"/>
  <c r="J232" i="4" s="1"/>
  <c r="J231" i="4" s="1"/>
  <c r="F1213" i="4"/>
  <c r="E1213" i="4" s="1"/>
  <c r="K238" i="4"/>
  <c r="K252" i="4" s="1"/>
  <c r="E64" i="4"/>
  <c r="I232" i="4"/>
  <c r="I231" i="4" s="1"/>
  <c r="I39" i="4"/>
  <c r="I38" i="4" s="1"/>
  <c r="I1022" i="4"/>
  <c r="I1021" i="4" s="1"/>
  <c r="I19" i="4"/>
  <c r="I16" i="4" s="1"/>
  <c r="G1142" i="4"/>
  <c r="G1141" i="4" s="1"/>
  <c r="E1025" i="4"/>
  <c r="J39" i="4"/>
  <c r="J38" i="4" s="1"/>
  <c r="E788" i="4"/>
  <c r="I34" i="4"/>
  <c r="E908" i="4"/>
  <c r="G1166" i="4"/>
  <c r="G1165" i="4" s="1"/>
  <c r="E13" i="4"/>
  <c r="G1042" i="4"/>
  <c r="H1044" i="4"/>
  <c r="H36" i="4" s="1"/>
  <c r="H1094" i="4"/>
  <c r="H1093" i="4" s="1"/>
  <c r="J1022" i="4"/>
  <c r="J1021" i="4" s="1"/>
  <c r="E160" i="4"/>
  <c r="E981" i="4"/>
  <c r="G1094" i="4"/>
  <c r="G1093" i="4" s="1"/>
  <c r="F1043" i="4"/>
  <c r="F35" i="4" s="1"/>
  <c r="E180" i="4"/>
  <c r="E861" i="4"/>
  <c r="E860" i="4"/>
  <c r="G1043" i="4"/>
  <c r="G35" i="4" s="1"/>
  <c r="E909" i="4"/>
  <c r="E712" i="4"/>
  <c r="E982" i="4"/>
  <c r="L745" i="4"/>
  <c r="H39" i="4"/>
  <c r="H38" i="4" s="1"/>
  <c r="E912" i="4"/>
  <c r="L208" i="4"/>
  <c r="L207" i="4" s="1"/>
  <c r="E207" i="4" s="1"/>
  <c r="J640" i="4"/>
  <c r="K644" i="4"/>
  <c r="L657" i="4"/>
  <c r="K55" i="4"/>
  <c r="K29" i="4" s="1"/>
  <c r="E136" i="4"/>
  <c r="L738" i="4"/>
  <c r="E738" i="4" s="1"/>
  <c r="E740" i="4"/>
  <c r="E1114" i="4"/>
  <c r="F1042" i="4"/>
  <c r="G39" i="4"/>
  <c r="G38" i="4" s="1"/>
  <c r="F39" i="4"/>
  <c r="E472" i="4"/>
  <c r="E1162" i="4"/>
  <c r="F1142" i="4"/>
  <c r="F1069" i="4"/>
  <c r="E1069" i="4" s="1"/>
  <c r="E1070" i="4"/>
  <c r="F736" i="4"/>
  <c r="E471" i="4"/>
  <c r="E112" i="4"/>
  <c r="H34" i="4"/>
  <c r="E132" i="4"/>
  <c r="F1116" i="4"/>
  <c r="G1044" i="4"/>
  <c r="G36" i="4" s="1"/>
  <c r="F1166" i="4"/>
  <c r="E1186" i="4"/>
  <c r="E759" i="4"/>
  <c r="E475" i="4"/>
  <c r="K45" i="4" l="1"/>
  <c r="K42" i="4" s="1"/>
  <c r="F34" i="4"/>
  <c r="F33" i="4"/>
  <c r="F16" i="4" s="1"/>
  <c r="G34" i="4"/>
  <c r="G33" i="4"/>
  <c r="G16" i="4" s="1"/>
  <c r="E208" i="4"/>
  <c r="K235" i="4"/>
  <c r="L238" i="4"/>
  <c r="E238" i="4" s="1"/>
  <c r="J19" i="4"/>
  <c r="J16" i="4" s="1"/>
  <c r="H10" i="4"/>
  <c r="H9" i="4" s="1"/>
  <c r="H1022" i="4"/>
  <c r="H1021" i="4" s="1"/>
  <c r="I10" i="4"/>
  <c r="I9" i="4" s="1"/>
  <c r="E35" i="4"/>
  <c r="E1043" i="4"/>
  <c r="K232" i="4"/>
  <c r="K231" i="4" s="1"/>
  <c r="L742" i="4"/>
  <c r="L737" i="4" s="1"/>
  <c r="L736" i="4" s="1"/>
  <c r="E736" i="4" s="1"/>
  <c r="E745" i="4"/>
  <c r="E742" i="4" s="1"/>
  <c r="L55" i="4"/>
  <c r="L29" i="4" s="1"/>
  <c r="E29" i="4" s="1"/>
  <c r="L644" i="4"/>
  <c r="L45" i="4" s="1"/>
  <c r="K641" i="4"/>
  <c r="E657" i="4"/>
  <c r="E1116" i="4"/>
  <c r="F1044" i="4"/>
  <c r="F1022" i="4" s="1"/>
  <c r="F1165" i="4"/>
  <c r="E1165" i="4" s="1"/>
  <c r="E1166" i="4"/>
  <c r="F38" i="4"/>
  <c r="F1141" i="4"/>
  <c r="E1141" i="4" s="1"/>
  <c r="E1142" i="4"/>
  <c r="F1094" i="4"/>
  <c r="E1042" i="4"/>
  <c r="K60" i="4"/>
  <c r="G1022" i="4"/>
  <c r="G1021" i="4" s="1"/>
  <c r="G10" i="4" l="1"/>
  <c r="G9" i="4" s="1"/>
  <c r="L252" i="4"/>
  <c r="L60" i="4" s="1"/>
  <c r="L34" i="4" s="1"/>
  <c r="E33" i="4"/>
  <c r="L235" i="4"/>
  <c r="J10" i="4"/>
  <c r="J9" i="4" s="1"/>
  <c r="E737" i="4"/>
  <c r="K39" i="4"/>
  <c r="K19" i="4"/>
  <c r="K16" i="4" s="1"/>
  <c r="L641" i="4"/>
  <c r="L640" i="4" s="1"/>
  <c r="E644" i="4"/>
  <c r="K640" i="4"/>
  <c r="E235" i="4"/>
  <c r="E1044" i="4"/>
  <c r="F36" i="4"/>
  <c r="F1021" i="4"/>
  <c r="E1021" i="4" s="1"/>
  <c r="E1022" i="4"/>
  <c r="K34" i="4"/>
  <c r="F1093" i="4"/>
  <c r="E1093" i="4" s="1"/>
  <c r="E1094" i="4"/>
  <c r="E252" i="4" l="1"/>
  <c r="L232" i="4"/>
  <c r="E60" i="4"/>
  <c r="E45" i="4"/>
  <c r="E42" i="4" s="1"/>
  <c r="L42" i="4"/>
  <c r="L39" i="4" s="1"/>
  <c r="L38" i="4" s="1"/>
  <c r="E641" i="4"/>
  <c r="E640" i="4"/>
  <c r="L19" i="4"/>
  <c r="L16" i="4" s="1"/>
  <c r="K10" i="4"/>
  <c r="K9" i="4" s="1"/>
  <c r="E36" i="4"/>
  <c r="F10" i="4"/>
  <c r="K38" i="4"/>
  <c r="E34" i="4"/>
  <c r="L231" i="4"/>
  <c r="E231" i="4" s="1"/>
  <c r="E232" i="4"/>
  <c r="L10" i="4" l="1"/>
  <c r="L9" i="4" s="1"/>
  <c r="E38" i="4"/>
  <c r="E19" i="4"/>
  <c r="E16" i="4" s="1"/>
  <c r="E39" i="4"/>
  <c r="F9" i="4"/>
  <c r="E10" i="4" l="1"/>
  <c r="E9" i="4"/>
</calcChain>
</file>

<file path=xl/comments1.xml><?xml version="1.0" encoding="utf-8"?>
<comments xmlns="http://schemas.openxmlformats.org/spreadsheetml/2006/main">
  <authors>
    <author>Нуреева Зоя Сократовна</author>
    <author>Сотникова Анна Сергеевна</author>
  </authors>
  <commentList>
    <comment ref="B207" authorId="0" shapeId="0">
      <text>
        <r>
          <rPr>
            <b/>
            <sz val="8"/>
            <color indexed="81"/>
            <rFont val="Tahoma"/>
            <family val="2"/>
            <charset val="204"/>
          </rPr>
          <t>Доделать после внесения изменений в бюджет. Исправить номерацию и все остальное по деньгам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C1067" authorId="1" shapeId="0">
      <text>
        <r>
          <rPr>
            <b/>
            <sz val="9"/>
            <color indexed="81"/>
            <rFont val="Tahoma"/>
            <family val="2"/>
            <charset val="204"/>
          </rPr>
          <t>Сотникова Анна Сергеевна:</t>
        </r>
        <r>
          <rPr>
            <sz val="9"/>
            <color indexed="81"/>
            <rFont val="Tahoma"/>
            <family val="2"/>
            <charset val="204"/>
          </rPr>
          <t xml:space="preserve">
ФОНД</t>
        </r>
      </text>
    </comment>
    <comment ref="C1115" authorId="1" shapeId="0">
      <text>
        <r>
          <rPr>
            <b/>
            <sz val="9"/>
            <color indexed="81"/>
            <rFont val="Tahoma"/>
            <family val="2"/>
            <charset val="204"/>
          </rPr>
          <t>Сотникова Анна Сергеевна:</t>
        </r>
        <r>
          <rPr>
            <sz val="9"/>
            <color indexed="81"/>
            <rFont val="Tahoma"/>
            <family val="2"/>
            <charset val="204"/>
          </rPr>
          <t xml:space="preserve">
ФОНД</t>
        </r>
      </text>
    </comment>
    <comment ref="C1139" authorId="1" shapeId="0">
      <text>
        <r>
          <rPr>
            <b/>
            <sz val="9"/>
            <color indexed="81"/>
            <rFont val="Tahoma"/>
            <family val="2"/>
            <charset val="204"/>
          </rPr>
          <t>Сотникова Анна Сергеевна:</t>
        </r>
        <r>
          <rPr>
            <sz val="9"/>
            <color indexed="81"/>
            <rFont val="Tahoma"/>
            <family val="2"/>
            <charset val="204"/>
          </rPr>
          <t xml:space="preserve">
ФОНД</t>
        </r>
      </text>
    </comment>
    <comment ref="C1163" authorId="1" shapeId="0">
      <text>
        <r>
          <rPr>
            <b/>
            <sz val="9"/>
            <color indexed="81"/>
            <rFont val="Tahoma"/>
            <family val="2"/>
            <charset val="204"/>
          </rPr>
          <t>Сотникова Анна Сергеевна:</t>
        </r>
        <r>
          <rPr>
            <sz val="9"/>
            <color indexed="81"/>
            <rFont val="Tahoma"/>
            <family val="2"/>
            <charset val="204"/>
          </rPr>
          <t xml:space="preserve">
ФОНД</t>
        </r>
      </text>
    </comment>
    <comment ref="C1187" authorId="1" shapeId="0">
      <text>
        <r>
          <rPr>
            <b/>
            <sz val="9"/>
            <color indexed="81"/>
            <rFont val="Tahoma"/>
            <family val="2"/>
            <charset val="204"/>
          </rPr>
          <t>Сотникова Анна Сергеевна:</t>
        </r>
        <r>
          <rPr>
            <sz val="9"/>
            <color indexed="81"/>
            <rFont val="Tahoma"/>
            <family val="2"/>
            <charset val="204"/>
          </rPr>
          <t xml:space="preserve">
ФОНД</t>
        </r>
      </text>
    </comment>
    <comment ref="C1211" authorId="1" shapeId="0">
      <text>
        <r>
          <rPr>
            <b/>
            <sz val="9"/>
            <color indexed="81"/>
            <rFont val="Tahoma"/>
            <family val="2"/>
            <charset val="204"/>
          </rPr>
          <t>Сотникова Анна Сергеевна:</t>
        </r>
        <r>
          <rPr>
            <sz val="9"/>
            <color indexed="81"/>
            <rFont val="Tahoma"/>
            <family val="2"/>
            <charset val="204"/>
          </rPr>
          <t xml:space="preserve">
ФОНД</t>
        </r>
      </text>
    </comment>
  </commentList>
</comments>
</file>

<file path=xl/sharedStrings.xml><?xml version="1.0" encoding="utf-8"?>
<sst xmlns="http://schemas.openxmlformats.org/spreadsheetml/2006/main" count="619" uniqueCount="147">
  <si>
    <t>тыс. руб.</t>
  </si>
  <si>
    <t>-</t>
  </si>
  <si>
    <t>1.</t>
  </si>
  <si>
    <t>2.</t>
  </si>
  <si>
    <t>3.</t>
  </si>
  <si>
    <t>4.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</si>
  <si>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</si>
  <si>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</si>
  <si>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</si>
  <si>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</si>
  <si>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</si>
  <si>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</si>
  <si>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</si>
  <si>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</si>
  <si>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</si>
  <si>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</si>
  <si>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2.1.</t>
  </si>
  <si>
    <t>2.2.</t>
  </si>
  <si>
    <t>2.3.</t>
  </si>
  <si>
    <t>2.4.</t>
  </si>
  <si>
    <t>2.5.</t>
  </si>
  <si>
    <t>2.6.</t>
  </si>
  <si>
    <t>2.7.</t>
  </si>
  <si>
    <t>2.8.</t>
  </si>
  <si>
    <t>Подпрограмма 3 "Капитальный ремонт многоквартирных домов в Камчатском крае"</t>
  </si>
  <si>
    <t>3.1.</t>
  </si>
  <si>
    <t>3.2.</t>
  </si>
  <si>
    <t>Проведение энергосберегающих мероприятий по результатам проведенных энергетических обследований согласно составленным энергетическим паспортам и программам энергосбережения в организациях с участием Камчатского края</t>
  </si>
  <si>
    <t>Проведение энергосберегающих мероприятий по результатам проведенных энергетических обследований согласно составленным энергетическим паспортам и программам энергосбережения в организациях с участием муниципального образования в Камчатском крае</t>
  </si>
  <si>
    <t>Проведение мероприятий, направленных на ремонт ветхих и аварийных сетей</t>
  </si>
  <si>
    <t>Мероприятия, направленные на проведение работ по изготовлению технических планов и постановке на кадастровый учет объектов топливно-энергетического и жилищно-коммунального комплексов</t>
  </si>
  <si>
    <t>Модернизация систем энерго-, теплоснабжения и объектов коммунально-бытового назначения на территории Камчатского края</t>
  </si>
  <si>
    <t>Предоставление межбюджетных трансфертов местным бюджетам на решение вопросов местного значения в жилищно-коммунальной сфере</t>
  </si>
  <si>
    <t>Проведение мероприятий, направленных на приобретение, установку резервных источников электроснабжения на объектах тепло-, водоснабжения и водоотведения</t>
  </si>
  <si>
    <t>Проведение мероприятий по внедрению, обновлению, сопровождению, техническому обслуживанию информационных систем, организационно-правовому обеспечению и информационному сопровождению деятельности в сфере энергетики, жилищно-коммунального хозяйства, газификации, энергосбережения и повышения энергетической эффективности</t>
  </si>
  <si>
    <t>Проведение мероприятий по реализации Программы газификации Камчатского края</t>
  </si>
  <si>
    <t>1.11.</t>
  </si>
  <si>
    <t>Проведение мероприятий в рамках заключенных концессионных соглашений</t>
  </si>
  <si>
    <t>1.12.</t>
  </si>
  <si>
    <t>Обеспечение выполнения органами местного самоуправления муниципальных образований в Камчатском крае государственных полномочий по предоставлению гражданам субсидий на оплату жилого помещения и коммунальных услуг</t>
  </si>
  <si>
    <t>1.13.</t>
  </si>
  <si>
    <t>1.14.</t>
  </si>
  <si>
    <t>1.15.</t>
  </si>
  <si>
    <t>Возмещение предприятиям коммунального комплекса затрат, связанных с выработкой тепловой энергии на обогрев трубопроводов холодного водоснабжения</t>
  </si>
  <si>
    <t>1.16.</t>
  </si>
  <si>
    <t>Возмещение юридическим лицам недополученных доходов, связанных с фактическим превышением объемов тепловой энергии, потребленной на нагрев воды в открытой системе теплоснабжения для целей горячего водоснабжения, над расчетной величиной, указанной в тарифных решениях на горячее водоснабжение в открытой системе теплоснабжения на регулируемый период</t>
  </si>
  <si>
    <t>1.17.</t>
  </si>
  <si>
    <t>Предоставление межбюджетных трансфертов местным бюджетам для оплаты работ по технологическому присоединению к системам электро-, газо-, тепло-, водоснабжения и водоотведения</t>
  </si>
  <si>
    <t>1.18.</t>
  </si>
  <si>
    <t>Возмещение юридическим лицам недополученных доходов, связанных с фактическим превышением объемов тепловой энергии, потребленной на нагрев воды в открытой системе теплоснабжения и закрытой системе горячего водоснабжения для целей горячего водоснабжения, над утвержденной величиной норматива расхода тепловой энергии, используемой на подогрев холодной воды в целях поставки горячей воды</t>
  </si>
  <si>
    <t>1.19.</t>
  </si>
  <si>
    <t>1.20.</t>
  </si>
  <si>
    <t>Проведение мероприятий в рамках заключенных концессионных соглашений, за исключением  мероприятий по реализации Программы газификации Камчатского края</t>
  </si>
  <si>
    <t>1.21.</t>
  </si>
  <si>
    <t>Предоставление субсидий муниципальным районам (городским округам) в Камчатском крае на выравнивание обеспеченности муниципальных районов (городских округов) в Камчатском крае при выполнении органами местного самоуправления муниципальных районов (городских округов) в Камчатском крае полномочий по отдельным вопросам местного значения</t>
  </si>
  <si>
    <t>1.22.</t>
  </si>
  <si>
    <t>Обеспечение выполнения органами местного самоуправления муниципальных образований в Камчатском крае государственных полномочий по вопросам установления нормативов накопления твердых коммунальных отходов в Камчатском крае</t>
  </si>
  <si>
    <t>1.23.</t>
  </si>
  <si>
    <t>1.24.</t>
  </si>
  <si>
    <t>1.25.</t>
  </si>
  <si>
    <t>Проведение мероприятий в целях решения иных вопросов в сфере теплоснабжения, электроснабжения и горячего водоснабжения</t>
  </si>
  <si>
    <t>1.26.</t>
  </si>
  <si>
    <t xml:space="preserve">Возмещение недополученных доходов юридическим лицам, осуществляющим на территории Камчатского края регулируемую деятельность в сферах электроэнергетики и теплоснабжения, в связи с замещением дефицита газа резервными видами топлива
</t>
  </si>
  <si>
    <t xml:space="preserve">Возмещение отдельным поставщикам коммунальных услуг недополученных доходов, возникших в связи с оказанием потребителям коммунальных услуг по льготным (сниженным) тарифам, в Камчатском крае
</t>
  </si>
  <si>
    <t>Проведение технических мероприятий, направленных на решение вопросов по улучшению работы систем водоснабжения и водоотведения</t>
  </si>
  <si>
    <t>Проведение мероприятий, направленных на реконструкцию и строительство систем водоотведения</t>
  </si>
  <si>
    <t>Предоставление межбюджетных трансфертов местным бюджетам на решение вопросов местного значения в сфере водоснабжения и водоотведения</t>
  </si>
  <si>
    <t>Проведение мероприятий в рамках заключенных концессионных соглашений в сфере водоснабжения и водоотведения</t>
  </si>
  <si>
    <t>2.9.</t>
  </si>
  <si>
    <t>Проведение мероприятий в целях решения иных вопросов в сфере водоснабжения и водоотведения</t>
  </si>
  <si>
    <t>2.10.</t>
  </si>
  <si>
    <t>2.F5 Региональный проект "Чистая вода"</t>
  </si>
  <si>
    <t>Предоставление государственной поддержки на возмещение части расходов на оплату услуг и (или) работ по капитальному ремонту общего имущества в многоквартирных домах в связи с установлением минимального размера взноса на капитальный ремонт общего имущества в многоквартирных домах в Камчатском крае, а также  в целях стимулирования деятельности по капитальному ремонту общего имущества в многоквартирных домах в Камчатском крае</t>
  </si>
  <si>
    <t>Обеспечение проведения некоммерческой организацией "Фонд капитального ремонта многоквартирных домов Камчатского края" мероприятий, направленных на информирование граждан об их правах и обязанностях в сфере жилищно-коммунального хозяйства</t>
  </si>
  <si>
    <t>3.3.</t>
  </si>
  <si>
    <t>Обеспечение административно-хозяйственной деятельности некоммерческой организации "Фонд капитального ремонта многоквартирных домов Камчатского края"</t>
  </si>
  <si>
    <t>3.4.</t>
  </si>
  <si>
    <t>Предоставление государственной поддержки на возмещение части расходов на оплату услуг и (или) работ по капитальному ремонту общего имущества в многоквартирных домах за счет средств краевого бюджета и средств, поступивших от Фонда содействия реформированию жилищно-коммунального хозяйства в рамках реализации Федерального закона от 21.07.2007 № 185-ФЗ "О Фонде содействия реформированию жилищно-коммунального хозяйства"</t>
  </si>
  <si>
    <t>3.5.</t>
  </si>
  <si>
    <t>3.6.</t>
  </si>
  <si>
    <t>Организация рассчета размера предельной стоимости услуг и (или) работ по капитальному ремонту общего имущества в многоквартирных домах в Камчатском крае в соответствии с частью 4 статьи 190 Жилищного Кодекса Российской Федерации</t>
  </si>
  <si>
    <t>3.7.</t>
  </si>
  <si>
    <t>4.1.</t>
  </si>
  <si>
    <t>Обеспечение деятельности Министерства жилищно-коммунального хозяйства и энергетики Камчатского края, как ответственного исполнителя Программы</t>
  </si>
  <si>
    <t>4.2.</t>
  </si>
  <si>
    <t>Обеспечение деятельности подведомственных организаций</t>
  </si>
  <si>
    <t>Финансовое обеспечение реализации государственной программы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услугами"</t>
  </si>
  <si>
    <t>№ п/п</t>
  </si>
  <si>
    <t>Наименование Программы / подпрограммы / мероприятия</t>
  </si>
  <si>
    <t xml:space="preserve">Код бюджетной классификации </t>
  </si>
  <si>
    <t>Объем средств на реализацию Программы</t>
  </si>
  <si>
    <t>ГРБС</t>
  </si>
  <si>
    <t>ВСЕГО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</si>
  <si>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</si>
  <si>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</si>
  <si>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</si>
  <si>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</si>
  <si>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</si>
  <si>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</si>
  <si>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</si>
  <si>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10</t>
  </si>
  <si>
    <t>12</t>
  </si>
  <si>
    <t>Государственная программа Камчатского края "Энергоэффективность, развитие энергетики и коммунального хозяйства, обеспечение жителей населенных пунктов  Камчатского края коммунальными услугами"</t>
  </si>
  <si>
    <t>Всего</t>
  </si>
  <si>
    <t>х</t>
  </si>
  <si>
    <t>Всего, в том числе без учета планируемых объемов обязательств</t>
  </si>
  <si>
    <t>за счет средств федерального бюджета</t>
  </si>
  <si>
    <t>за счет средств федерального бюджета (планируемые объемы обязательств)</t>
  </si>
  <si>
    <t>за счет средств краевого бюджета</t>
  </si>
  <si>
    <t>за счет средств местных бюджетов</t>
  </si>
  <si>
    <t>за счет средств внебюджетных фондов</t>
  </si>
  <si>
    <t>за счет средств внебюджетных источников</t>
  </si>
  <si>
    <t>Фонд содействия реформированию жилищно-коммунального хозяйства</t>
  </si>
  <si>
    <t>Подпрограмма 1  "Энергосбережение и повышение энергетической эффективности в Камчатском крае"</t>
  </si>
  <si>
    <t>за счет средств краевого бюджета всего, в том числе:</t>
  </si>
  <si>
    <t>Проведение  мероприятий по установке коллективных (общедомовых) приборов учета  в многоквартирных домах в Камчатском крае, индивидуальных приборов учета на объектах муниципального жилищного фонда и в жилых помещениях, находящихся в собственности граждан, признанных в установленном порядке малоимущими, узлов учета коммунальных ресурсов  на источниках тепло-, водоснабжения</t>
  </si>
  <si>
    <t xml:space="preserve">за счет средств краевого бюджета </t>
  </si>
  <si>
    <t>Оснащение образовательных учреждений Камчатского края автоматическими приборами погодного регулирования, а также оборудованием для комфортного пребывания детей в образовательных учреждениях  в межотопительный период</t>
  </si>
  <si>
    <t>Возмещение недополученных  доходов, не учтеных при регулировании тарифов Региональной службой по тарифам и ценам Камчатского края, юридическим лицам - организациям теплоснабжения</t>
  </si>
  <si>
    <t>1.27</t>
  </si>
  <si>
    <t>1.28</t>
  </si>
  <si>
    <t>1.29</t>
  </si>
  <si>
    <t>1.30</t>
  </si>
  <si>
    <t xml:space="preserve">Подпрограмма 2 "Чистая вода в Камчатском крае"
</t>
  </si>
  <si>
    <t>за счет средств федерального бюджета всего, в том числе:</t>
  </si>
  <si>
    <t>Проведение мероприятий, направленных на реконструкцию и  строительство систем водоснабжения</t>
  </si>
  <si>
    <t>2.11</t>
  </si>
  <si>
    <t>2.12</t>
  </si>
  <si>
    <t>Финансовое обеспечение юридическим лицам, осуществляющим деятельность в сфере водоснабжения и водоотведения, затрат, связанных с погашением кредиторской задолженности по уплате налогов, сборов, страховых взносов (в том числе пеней и штрафов по данным видам платежей)</t>
  </si>
  <si>
    <t>Подпрограмма 4 "Обеспечение реализации  Программы"</t>
  </si>
  <si>
    <t>Финансовое обеспечение юридическим лицам, осуществляющим деятельность в сфере водоснабжения и водоотведения, затрат по внесению платы за негативное воздействие на окружающую среду, возникших в связи с оказанием услуг по водоснабжению и водоотведению</t>
  </si>
  <si>
    <t>Возмещение исполнителям коммунальных услуг недополученных доходов в связи с ограничением изменения вносимой гражданами платы за коммунальные услуги до установленного уровня</t>
  </si>
  <si>
    <t>Возмещение предприятиям коммунального комплекса недополученных доходов в связи с поставкой ими юридическим лицам и индивидуальным предпринимателям Камчатского края, осуществляющим деятельность в области отдыха и развлечений в части эксплуатации аквапарков, тепловой энергии по льготным тарифам</t>
  </si>
  <si>
    <t>Возмещение предприятиям коммунального комплекса недополученных доходов в связи с оказанием потребителям коммунальных услуг по льготным тарифам</t>
  </si>
  <si>
    <t>Обеспечение проведения некоммерческой организацией "Фонд капитального ремонта многоквартирных домов Камчатского края" мероприятий, направленных на информирование граждан об их правах и обязанностях в сфере капитального ремонта общего имущества многоквартирных домов</t>
  </si>
  <si>
    <t>Возмещение юридическим лицам, осуществляющим деятельность в сфере теплоснабжения, затрат в связи с выполнением работ, оказанием услуг</t>
  </si>
  <si>
    <t>Возмещение недополученных доходов юридическим лицам, осуществляющим деятельность в сфере теплоснабжения в Камчатском крае, в связи с установлением льготного размера платы за подключение к системе теплоснабжения</t>
  </si>
  <si>
    <t>Возмещение недополученных доходов, не учтеных при регулировании тарифов Региональной службой по тарифам и ценам Камчатского края, юридическим лицам - организациям водоснабжения и водоотведения</t>
  </si>
  <si>
    <t xml:space="preserve">Финансовое обеспечение юридическим лицам, осуществляющим деятельность в сфере водоснабжения и водоотведения, затрат в связи с выполнением работ, оказанием услуг
</t>
  </si>
  <si>
    <t>Финансовое обеспечение юридическим лицам, осуществляющим деятельность в сфере водоснабжения и водоотведения, затрат в связи с выполнением работ, оказанием услуг</t>
  </si>
  <si>
    <t xml:space="preserve">Приложение 3 к Программе </t>
  </si>
  <si>
    <t>Финансовое обеспечение затрат, связанных с выполнением работ по созданию отдельных объектов инженерной инфраструктуры на территории опережающего социально-экономического развития «Камчатка»</t>
  </si>
  <si>
    <t>1.31</t>
  </si>
  <si>
    <t xml:space="preserve">Возмещение затрат юридическим лицам, связанных с выполнением работ и оказанием услуг по приобретению, установке и монтажу газоиспользующего оборудования и/или строительству газопроводов внутри земельных участков негазифицированных домовладений, расположенных вблизи внутрипоселковых газопроводов отдельным категориям граждан Камчатского края </t>
  </si>
  <si>
    <t>Предоставление государственной поддержки на проведение капитального ремонта общего имущества в многоквартирных домах в Камчатском крае в виде субсидий юридическим лицам, индивидуальным предпринимателям на исполнение краткосрочного плана реализации региональной программы капитального ремонта Камчатского края</t>
  </si>
  <si>
    <t>Возмещение затрат юридическим лицам, связанных с переоборудованием транспортных средств на использование природного газа как моторного топлива</t>
  </si>
  <si>
    <t>1.32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</si>
</sst>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000\ _₽_-;\-* #,##0.00000\ _₽_-;_-* &quot;-&quot;?????\ _₽_-;_-@_-"/>
    <numFmt numFmtId="165" formatCode="#,##0.00000"/>
    <numFmt numFmtId="166" formatCode="_-* #,##0.00000_р_._-;\-* #,##0.00000_р_._-;_-* &quot;-&quot;??_р_._-;_-@_-"/>
    <numFmt numFmtId="167" formatCode="#,##0.00000_ ;\-#,##0.00000\ "/>
    <numFmt numFmtId="168" formatCode="_-* #,##0.00_р_._-;\-* #,##0.00_р_._-;_-* &quot;-&quot;??_р_._-;_-@_-"/>
    <numFmt numFmtId="169" formatCode="0.00000"/>
    <numFmt numFmtId="170" formatCode="_-* #,##0.00000_р_._-;\-* #,##0.00000_р_._-;_-* &quot;-&quot;?????_р_._-;_-@_-"/>
  </numFmts>
  <fonts count="14" x14ac:knownFonts="1">
    <font>
      <sz val="11"/>
      <color rgb="FF000000"/>
      <name val="Calibri"/>
      <family val="2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8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2" fillId="0" borderId="0"/>
    <xf numFmtId="0" fontId="13" fillId="0" borderId="0"/>
  </cellStyleXfs>
  <cellXfs count="72">
    <xf numFmtId="0" fontId="0" fillId="0" borderId="0" xfId="0"/>
    <xf numFmtId="49" fontId="3" fillId="0" borderId="0" xfId="1" applyNumberFormat="1" applyFont="1" applyFill="1"/>
    <xf numFmtId="0" fontId="3" fillId="0" borderId="0" xfId="1" applyFont="1" applyFill="1"/>
    <xf numFmtId="0" fontId="3" fillId="0" borderId="0" xfId="1" applyFont="1" applyFill="1" applyAlignment="1">
      <alignment wrapText="1"/>
    </xf>
    <xf numFmtId="0" fontId="3" fillId="0" borderId="0" xfId="1" applyFont="1" applyFill="1" applyAlignment="1"/>
    <xf numFmtId="0" fontId="1" fillId="0" borderId="0" xfId="1" applyFont="1" applyFill="1"/>
    <xf numFmtId="0" fontId="4" fillId="0" borderId="0" xfId="1" applyFont="1" applyFill="1"/>
    <xf numFmtId="0" fontId="3" fillId="0" borderId="0" xfId="1" applyFont="1" applyFill="1" applyAlignment="1">
      <alignment horizontal="left"/>
    </xf>
    <xf numFmtId="0" fontId="7" fillId="0" borderId="0" xfId="1" applyFont="1" applyFill="1"/>
    <xf numFmtId="0" fontId="4" fillId="0" borderId="0" xfId="1" applyFont="1" applyFill="1" applyBorder="1" applyAlignment="1">
      <alignment vertical="top"/>
    </xf>
    <xf numFmtId="49" fontId="4" fillId="0" borderId="0" xfId="1" applyNumberFormat="1" applyFont="1" applyFill="1"/>
    <xf numFmtId="164" fontId="4" fillId="0" borderId="0" xfId="1" applyNumberFormat="1" applyFont="1" applyFill="1"/>
    <xf numFmtId="0" fontId="4" fillId="0" borderId="0" xfId="1" applyFont="1" applyFill="1" applyAlignment="1">
      <alignment horizontal="right"/>
    </xf>
    <xf numFmtId="49" fontId="1" fillId="0" borderId="1" xfId="1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/>
    </xf>
    <xf numFmtId="165" fontId="3" fillId="0" borderId="0" xfId="1" applyNumberFormat="1" applyFont="1" applyFill="1"/>
    <xf numFmtId="49" fontId="3" fillId="0" borderId="2" xfId="1" applyNumberFormat="1" applyFont="1" applyFill="1" applyBorder="1"/>
    <xf numFmtId="0" fontId="1" fillId="0" borderId="1" xfId="1" applyFont="1" applyFill="1" applyBorder="1" applyAlignment="1">
      <alignment vertical="top" wrapText="1"/>
    </xf>
    <xf numFmtId="3" fontId="1" fillId="0" borderId="1" xfId="1" applyNumberFormat="1" applyFont="1" applyFill="1" applyBorder="1" applyAlignment="1">
      <alignment horizontal="center" vertical="top"/>
    </xf>
    <xf numFmtId="166" fontId="1" fillId="0" borderId="1" xfId="1" applyNumberFormat="1" applyFont="1" applyFill="1" applyBorder="1" applyAlignment="1">
      <alignment horizontal="right" vertical="top"/>
    </xf>
    <xf numFmtId="164" fontId="3" fillId="0" borderId="0" xfId="1" applyNumberFormat="1" applyFont="1" applyFill="1"/>
    <xf numFmtId="167" fontId="1" fillId="0" borderId="2" xfId="1" applyNumberFormat="1" applyFont="1" applyFill="1" applyBorder="1" applyAlignment="1">
      <alignment horizontal="right" vertical="top"/>
    </xf>
    <xf numFmtId="164" fontId="4" fillId="0" borderId="0" xfId="1" applyNumberFormat="1" applyFont="1" applyFill="1" applyBorder="1" applyAlignment="1">
      <alignment vertical="top"/>
    </xf>
    <xf numFmtId="164" fontId="3" fillId="0" borderId="0" xfId="1" applyNumberFormat="1" applyFont="1" applyFill="1" applyBorder="1"/>
    <xf numFmtId="166" fontId="8" fillId="0" borderId="1" xfId="1" applyNumberFormat="1" applyFont="1" applyFill="1" applyBorder="1" applyAlignment="1">
      <alignment horizontal="right" vertical="top"/>
    </xf>
    <xf numFmtId="3" fontId="1" fillId="0" borderId="1" xfId="1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/>
    <xf numFmtId="0" fontId="3" fillId="0" borderId="1" xfId="1" applyFont="1" applyFill="1" applyBorder="1"/>
    <xf numFmtId="164" fontId="1" fillId="0" borderId="1" xfId="1" applyNumberFormat="1" applyFont="1" applyFill="1" applyBorder="1" applyAlignment="1">
      <alignment vertical="top" wrapText="1"/>
    </xf>
    <xf numFmtId="164" fontId="4" fillId="0" borderId="1" xfId="1" applyNumberFormat="1" applyFont="1" applyFill="1" applyBorder="1" applyAlignment="1">
      <alignment vertical="top"/>
    </xf>
    <xf numFmtId="168" fontId="4" fillId="0" borderId="1" xfId="1" applyNumberFormat="1" applyFont="1" applyFill="1" applyBorder="1" applyAlignment="1">
      <alignment vertical="top"/>
    </xf>
    <xf numFmtId="0" fontId="4" fillId="0" borderId="1" xfId="1" applyFont="1" applyFill="1" applyBorder="1" applyAlignment="1">
      <alignment vertical="top"/>
    </xf>
    <xf numFmtId="166" fontId="1" fillId="0" borderId="1" xfId="1" applyNumberFormat="1" applyFont="1" applyFill="1" applyBorder="1" applyAlignment="1">
      <alignment horizontal="center" vertical="top"/>
    </xf>
    <xf numFmtId="168" fontId="1" fillId="0" borderId="1" xfId="1" applyNumberFormat="1" applyFont="1" applyFill="1" applyBorder="1" applyAlignment="1">
      <alignment horizontal="center" vertical="top"/>
    </xf>
    <xf numFmtId="166" fontId="4" fillId="0" borderId="1" xfId="1" applyNumberFormat="1" applyFont="1" applyFill="1" applyBorder="1" applyAlignment="1">
      <alignment vertical="top"/>
    </xf>
    <xf numFmtId="166" fontId="9" fillId="0" borderId="1" xfId="1" applyNumberFormat="1" applyFont="1" applyFill="1" applyBorder="1" applyAlignment="1">
      <alignment horizontal="right" vertical="top"/>
    </xf>
    <xf numFmtId="3" fontId="1" fillId="0" borderId="1" xfId="1" applyNumberFormat="1" applyFont="1" applyFill="1" applyBorder="1" applyAlignment="1">
      <alignment horizontal="center" vertical="center" wrapText="1"/>
    </xf>
    <xf numFmtId="164" fontId="1" fillId="0" borderId="1" xfId="1" applyNumberFormat="1" applyFont="1" applyFill="1" applyBorder="1" applyAlignment="1">
      <alignment horizontal="right" vertical="top"/>
    </xf>
    <xf numFmtId="3" fontId="1" fillId="0" borderId="1" xfId="1" applyNumberFormat="1" applyFont="1" applyFill="1" applyBorder="1" applyAlignment="1">
      <alignment horizontal="center" vertical="top" wrapText="1"/>
    </xf>
    <xf numFmtId="165" fontId="1" fillId="0" borderId="6" xfId="1" applyNumberFormat="1" applyFont="1" applyFill="1" applyBorder="1" applyAlignment="1">
      <alignment horizontal="right" vertical="top" shrinkToFit="1"/>
    </xf>
    <xf numFmtId="164" fontId="1" fillId="0" borderId="1" xfId="1" applyNumberFormat="1" applyFont="1" applyFill="1" applyBorder="1" applyAlignment="1">
      <alignment vertical="top"/>
    </xf>
    <xf numFmtId="169" fontId="4" fillId="0" borderId="0" xfId="1" applyNumberFormat="1" applyFont="1" applyFill="1" applyBorder="1" applyAlignment="1">
      <alignment vertical="top"/>
    </xf>
    <xf numFmtId="170" fontId="4" fillId="0" borderId="1" xfId="1" applyNumberFormat="1" applyFont="1" applyFill="1" applyBorder="1" applyAlignment="1">
      <alignment horizontal="center" vertical="top"/>
    </xf>
    <xf numFmtId="164" fontId="1" fillId="0" borderId="1" xfId="1" applyNumberFormat="1" applyFont="1" applyFill="1" applyBorder="1"/>
    <xf numFmtId="0" fontId="1" fillId="0" borderId="1" xfId="1" applyFont="1" applyFill="1" applyBorder="1"/>
    <xf numFmtId="0" fontId="1" fillId="0" borderId="1" xfId="1" applyFont="1" applyFill="1" applyBorder="1" applyAlignment="1">
      <alignment horizontal="center"/>
    </xf>
    <xf numFmtId="49" fontId="1" fillId="0" borderId="0" xfId="1" applyNumberFormat="1" applyFont="1" applyFill="1"/>
    <xf numFmtId="0" fontId="1" fillId="0" borderId="0" xfId="1" applyFont="1" applyFill="1" applyAlignment="1">
      <alignment horizontal="right"/>
    </xf>
    <xf numFmtId="0" fontId="10" fillId="0" borderId="0" xfId="1" applyFont="1" applyFill="1" applyAlignment="1">
      <alignment horizontal="right"/>
    </xf>
    <xf numFmtId="0" fontId="3" fillId="0" borderId="0" xfId="1" applyFont="1" applyFill="1" applyAlignment="1">
      <alignment vertical="center" wrapText="1"/>
    </xf>
    <xf numFmtId="0" fontId="1" fillId="0" borderId="1" xfId="1" applyFont="1" applyFill="1" applyBorder="1" applyAlignment="1">
      <alignment horizontal="center" vertical="center" wrapText="1"/>
    </xf>
    <xf numFmtId="49" fontId="1" fillId="0" borderId="1" xfId="1" applyNumberFormat="1" applyFont="1" applyFill="1" applyBorder="1" applyAlignment="1">
      <alignment horizontal="center" vertical="top" wrapText="1"/>
    </xf>
    <xf numFmtId="0" fontId="1" fillId="0" borderId="1" xfId="1" applyFont="1" applyFill="1" applyBorder="1" applyAlignment="1">
      <alignment horizontal="justify" vertical="top" wrapText="1"/>
    </xf>
    <xf numFmtId="49" fontId="1" fillId="0" borderId="3" xfId="1" applyNumberFormat="1" applyFont="1" applyFill="1" applyBorder="1" applyAlignment="1">
      <alignment horizontal="center" vertical="top" wrapText="1"/>
    </xf>
    <xf numFmtId="49" fontId="1" fillId="0" borderId="4" xfId="1" applyNumberFormat="1" applyFont="1" applyFill="1" applyBorder="1" applyAlignment="1">
      <alignment horizontal="center" vertical="top" wrapText="1"/>
    </xf>
    <xf numFmtId="49" fontId="1" fillId="0" borderId="5" xfId="1" applyNumberFormat="1" applyFont="1" applyFill="1" applyBorder="1" applyAlignment="1">
      <alignment horizontal="center" vertical="top" wrapText="1"/>
    </xf>
    <xf numFmtId="0" fontId="1" fillId="0" borderId="3" xfId="1" applyFont="1" applyFill="1" applyBorder="1" applyAlignment="1">
      <alignment horizontal="left" vertical="top" wrapText="1"/>
    </xf>
    <xf numFmtId="0" fontId="1" fillId="0" borderId="4" xfId="1" applyFont="1" applyFill="1" applyBorder="1" applyAlignment="1">
      <alignment horizontal="left" vertical="top" wrapText="1"/>
    </xf>
    <xf numFmtId="0" fontId="1" fillId="0" borderId="5" xfId="1" applyFont="1" applyFill="1" applyBorder="1" applyAlignment="1">
      <alignment horizontal="left" vertical="top" wrapText="1"/>
    </xf>
    <xf numFmtId="0" fontId="1" fillId="0" borderId="3" xfId="1" applyFont="1" applyFill="1" applyBorder="1" applyAlignment="1">
      <alignment horizontal="center" vertical="top" wrapText="1"/>
    </xf>
    <xf numFmtId="0" fontId="1" fillId="0" borderId="4" xfId="1" applyFont="1" applyFill="1" applyBorder="1" applyAlignment="1">
      <alignment horizontal="center" vertical="top" wrapText="1"/>
    </xf>
    <xf numFmtId="0" fontId="1" fillId="0" borderId="5" xfId="1" applyFont="1" applyFill="1" applyBorder="1" applyAlignment="1">
      <alignment horizontal="center" vertical="top" wrapText="1"/>
    </xf>
    <xf numFmtId="0" fontId="1" fillId="0" borderId="1" xfId="1" applyFont="1" applyFill="1" applyBorder="1" applyAlignment="1">
      <alignment horizontal="left" vertical="top" wrapText="1"/>
    </xf>
    <xf numFmtId="0" fontId="1" fillId="0" borderId="3" xfId="1" applyFont="1" applyFill="1" applyBorder="1" applyAlignment="1">
      <alignment vertical="top" wrapText="1"/>
    </xf>
    <xf numFmtId="0" fontId="1" fillId="0" borderId="4" xfId="1" applyFont="1" applyFill="1" applyBorder="1" applyAlignment="1">
      <alignment vertical="top" wrapText="1"/>
    </xf>
    <xf numFmtId="0" fontId="1" fillId="0" borderId="5" xfId="1" applyFont="1" applyFill="1" applyBorder="1" applyAlignment="1">
      <alignment vertical="top" wrapText="1"/>
    </xf>
    <xf numFmtId="49" fontId="1" fillId="0" borderId="1" xfId="1" applyNumberFormat="1" applyFont="1" applyFill="1" applyBorder="1" applyAlignment="1">
      <alignment horizontal="center" vertical="top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wrapText="1"/>
    </xf>
    <xf numFmtId="49" fontId="1" fillId="0" borderId="1" xfId="1" applyNumberFormat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justify" vertical="top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8" tint="0.39997558519241921"/>
    <pageSetUpPr fitToPage="1"/>
  </sheetPr>
  <dimension ref="A1:Q1286"/>
  <sheetViews>
    <sheetView tabSelected="1" zoomScaleNormal="100" zoomScaleSheetLayoutView="100" workbookViewId="0">
      <pane ySplit="7" topLeftCell="A724" activePane="bottomLeft" state="frozen"/>
      <selection pane="bottomLeft" activeCell="B728" sqref="B728:B735"/>
    </sheetView>
  </sheetViews>
  <sheetFormatPr defaultRowHeight="12.75" x14ac:dyDescent="0.2"/>
  <cols>
    <col min="1" max="1" width="6.85546875" style="46" customWidth="1"/>
    <col min="2" max="2" width="41.42578125" style="5" customWidth="1"/>
    <col min="3" max="3" width="21.85546875" style="5" customWidth="1"/>
    <col min="4" max="4" width="15.42578125" style="5" customWidth="1"/>
    <col min="5" max="5" width="20.140625" style="5" customWidth="1"/>
    <col min="6" max="6" width="18.85546875" style="5" customWidth="1"/>
    <col min="7" max="7" width="20.140625" style="5" customWidth="1"/>
    <col min="8" max="8" width="20.7109375" style="5" customWidth="1"/>
    <col min="9" max="9" width="21.85546875" style="5" customWidth="1"/>
    <col min="10" max="10" width="22.28515625" style="5" customWidth="1"/>
    <col min="11" max="11" width="21.140625" style="5" customWidth="1"/>
    <col min="12" max="12" width="20.85546875" style="5" customWidth="1"/>
    <col min="13" max="13" width="28.42578125" style="5" customWidth="1"/>
    <col min="14" max="14" width="43.5703125" style="5" customWidth="1"/>
    <col min="15" max="15" width="14.28515625" style="5" customWidth="1"/>
    <col min="16" max="256" width="9.140625" style="5"/>
    <col min="257" max="257" width="6.85546875" style="5" customWidth="1"/>
    <col min="258" max="258" width="41.42578125" style="5" customWidth="1"/>
    <col min="259" max="259" width="21.85546875" style="5" customWidth="1"/>
    <col min="260" max="260" width="15.42578125" style="5" customWidth="1"/>
    <col min="261" max="261" width="19" style="5" customWidth="1"/>
    <col min="262" max="263" width="18.85546875" style="5" customWidth="1"/>
    <col min="264" max="264" width="20.7109375" style="5" customWidth="1"/>
    <col min="265" max="265" width="21.85546875" style="5" customWidth="1"/>
    <col min="266" max="266" width="22.28515625" style="5" customWidth="1"/>
    <col min="267" max="267" width="21.140625" style="5" customWidth="1"/>
    <col min="268" max="268" width="20.85546875" style="5" customWidth="1"/>
    <col min="269" max="269" width="28.42578125" style="5" customWidth="1"/>
    <col min="270" max="270" width="43.5703125" style="5" customWidth="1"/>
    <col min="271" max="271" width="14.28515625" style="5" customWidth="1"/>
    <col min="272" max="512" width="9.140625" style="5"/>
    <col min="513" max="513" width="6.85546875" style="5" customWidth="1"/>
    <col min="514" max="514" width="41.42578125" style="5" customWidth="1"/>
    <col min="515" max="515" width="21.85546875" style="5" customWidth="1"/>
    <col min="516" max="516" width="15.42578125" style="5" customWidth="1"/>
    <col min="517" max="517" width="19" style="5" customWidth="1"/>
    <col min="518" max="519" width="18.85546875" style="5" customWidth="1"/>
    <col min="520" max="520" width="20.7109375" style="5" customWidth="1"/>
    <col min="521" max="521" width="21.85546875" style="5" customWidth="1"/>
    <col min="522" max="522" width="22.28515625" style="5" customWidth="1"/>
    <col min="523" max="523" width="21.140625" style="5" customWidth="1"/>
    <col min="524" max="524" width="20.85546875" style="5" customWidth="1"/>
    <col min="525" max="525" width="28.42578125" style="5" customWidth="1"/>
    <col min="526" max="526" width="43.5703125" style="5" customWidth="1"/>
    <col min="527" max="527" width="14.28515625" style="5" customWidth="1"/>
    <col min="528" max="768" width="9.140625" style="5"/>
    <col min="769" max="769" width="6.85546875" style="5" customWidth="1"/>
    <col min="770" max="770" width="41.42578125" style="5" customWidth="1"/>
    <col min="771" max="771" width="21.85546875" style="5" customWidth="1"/>
    <col min="772" max="772" width="15.42578125" style="5" customWidth="1"/>
    <col min="773" max="773" width="19" style="5" customWidth="1"/>
    <col min="774" max="775" width="18.85546875" style="5" customWidth="1"/>
    <col min="776" max="776" width="20.7109375" style="5" customWidth="1"/>
    <col min="777" max="777" width="21.85546875" style="5" customWidth="1"/>
    <col min="778" max="778" width="22.28515625" style="5" customWidth="1"/>
    <col min="779" max="779" width="21.140625" style="5" customWidth="1"/>
    <col min="780" max="780" width="20.85546875" style="5" customWidth="1"/>
    <col min="781" max="781" width="28.42578125" style="5" customWidth="1"/>
    <col min="782" max="782" width="43.5703125" style="5" customWidth="1"/>
    <col min="783" max="783" width="14.28515625" style="5" customWidth="1"/>
    <col min="784" max="1024" width="9.140625" style="5"/>
    <col min="1025" max="1025" width="6.85546875" style="5" customWidth="1"/>
    <col min="1026" max="1026" width="41.42578125" style="5" customWidth="1"/>
    <col min="1027" max="1027" width="21.85546875" style="5" customWidth="1"/>
    <col min="1028" max="1028" width="15.42578125" style="5" customWidth="1"/>
    <col min="1029" max="1029" width="19" style="5" customWidth="1"/>
    <col min="1030" max="1031" width="18.85546875" style="5" customWidth="1"/>
    <col min="1032" max="1032" width="20.7109375" style="5" customWidth="1"/>
    <col min="1033" max="1033" width="21.85546875" style="5" customWidth="1"/>
    <col min="1034" max="1034" width="22.28515625" style="5" customWidth="1"/>
    <col min="1035" max="1035" width="21.140625" style="5" customWidth="1"/>
    <col min="1036" max="1036" width="20.85546875" style="5" customWidth="1"/>
    <col min="1037" max="1037" width="28.42578125" style="5" customWidth="1"/>
    <col min="1038" max="1038" width="43.5703125" style="5" customWidth="1"/>
    <col min="1039" max="1039" width="14.28515625" style="5" customWidth="1"/>
    <col min="1040" max="1280" width="9.140625" style="5"/>
    <col min="1281" max="1281" width="6.85546875" style="5" customWidth="1"/>
    <col min="1282" max="1282" width="41.42578125" style="5" customWidth="1"/>
    <col min="1283" max="1283" width="21.85546875" style="5" customWidth="1"/>
    <col min="1284" max="1284" width="15.42578125" style="5" customWidth="1"/>
    <col min="1285" max="1285" width="19" style="5" customWidth="1"/>
    <col min="1286" max="1287" width="18.85546875" style="5" customWidth="1"/>
    <col min="1288" max="1288" width="20.7109375" style="5" customWidth="1"/>
    <col min="1289" max="1289" width="21.85546875" style="5" customWidth="1"/>
    <col min="1290" max="1290" width="22.28515625" style="5" customWidth="1"/>
    <col min="1291" max="1291" width="21.140625" style="5" customWidth="1"/>
    <col min="1292" max="1292" width="20.85546875" style="5" customWidth="1"/>
    <col min="1293" max="1293" width="28.42578125" style="5" customWidth="1"/>
    <col min="1294" max="1294" width="43.5703125" style="5" customWidth="1"/>
    <col min="1295" max="1295" width="14.28515625" style="5" customWidth="1"/>
    <col min="1296" max="1536" width="9.140625" style="5"/>
    <col min="1537" max="1537" width="6.85546875" style="5" customWidth="1"/>
    <col min="1538" max="1538" width="41.42578125" style="5" customWidth="1"/>
    <col min="1539" max="1539" width="21.85546875" style="5" customWidth="1"/>
    <col min="1540" max="1540" width="15.42578125" style="5" customWidth="1"/>
    <col min="1541" max="1541" width="19" style="5" customWidth="1"/>
    <col min="1542" max="1543" width="18.85546875" style="5" customWidth="1"/>
    <col min="1544" max="1544" width="20.7109375" style="5" customWidth="1"/>
    <col min="1545" max="1545" width="21.85546875" style="5" customWidth="1"/>
    <col min="1546" max="1546" width="22.28515625" style="5" customWidth="1"/>
    <col min="1547" max="1547" width="21.140625" style="5" customWidth="1"/>
    <col min="1548" max="1548" width="20.85546875" style="5" customWidth="1"/>
    <col min="1549" max="1549" width="28.42578125" style="5" customWidth="1"/>
    <col min="1550" max="1550" width="43.5703125" style="5" customWidth="1"/>
    <col min="1551" max="1551" width="14.28515625" style="5" customWidth="1"/>
    <col min="1552" max="1792" width="9.140625" style="5"/>
    <col min="1793" max="1793" width="6.85546875" style="5" customWidth="1"/>
    <col min="1794" max="1794" width="41.42578125" style="5" customWidth="1"/>
    <col min="1795" max="1795" width="21.85546875" style="5" customWidth="1"/>
    <col min="1796" max="1796" width="15.42578125" style="5" customWidth="1"/>
    <col min="1797" max="1797" width="19" style="5" customWidth="1"/>
    <col min="1798" max="1799" width="18.85546875" style="5" customWidth="1"/>
    <col min="1800" max="1800" width="20.7109375" style="5" customWidth="1"/>
    <col min="1801" max="1801" width="21.85546875" style="5" customWidth="1"/>
    <col min="1802" max="1802" width="22.28515625" style="5" customWidth="1"/>
    <col min="1803" max="1803" width="21.140625" style="5" customWidth="1"/>
    <col min="1804" max="1804" width="20.85546875" style="5" customWidth="1"/>
    <col min="1805" max="1805" width="28.42578125" style="5" customWidth="1"/>
    <col min="1806" max="1806" width="43.5703125" style="5" customWidth="1"/>
    <col min="1807" max="1807" width="14.28515625" style="5" customWidth="1"/>
    <col min="1808" max="2048" width="9.140625" style="5"/>
    <col min="2049" max="2049" width="6.85546875" style="5" customWidth="1"/>
    <col min="2050" max="2050" width="41.42578125" style="5" customWidth="1"/>
    <col min="2051" max="2051" width="21.85546875" style="5" customWidth="1"/>
    <col min="2052" max="2052" width="15.42578125" style="5" customWidth="1"/>
    <col min="2053" max="2053" width="19" style="5" customWidth="1"/>
    <col min="2054" max="2055" width="18.85546875" style="5" customWidth="1"/>
    <col min="2056" max="2056" width="20.7109375" style="5" customWidth="1"/>
    <col min="2057" max="2057" width="21.85546875" style="5" customWidth="1"/>
    <col min="2058" max="2058" width="22.28515625" style="5" customWidth="1"/>
    <col min="2059" max="2059" width="21.140625" style="5" customWidth="1"/>
    <col min="2060" max="2060" width="20.85546875" style="5" customWidth="1"/>
    <col min="2061" max="2061" width="28.42578125" style="5" customWidth="1"/>
    <col min="2062" max="2062" width="43.5703125" style="5" customWidth="1"/>
    <col min="2063" max="2063" width="14.28515625" style="5" customWidth="1"/>
    <col min="2064" max="2304" width="9.140625" style="5"/>
    <col min="2305" max="2305" width="6.85546875" style="5" customWidth="1"/>
    <col min="2306" max="2306" width="41.42578125" style="5" customWidth="1"/>
    <col min="2307" max="2307" width="21.85546875" style="5" customWidth="1"/>
    <col min="2308" max="2308" width="15.42578125" style="5" customWidth="1"/>
    <col min="2309" max="2309" width="19" style="5" customWidth="1"/>
    <col min="2310" max="2311" width="18.85546875" style="5" customWidth="1"/>
    <col min="2312" max="2312" width="20.7109375" style="5" customWidth="1"/>
    <col min="2313" max="2313" width="21.85546875" style="5" customWidth="1"/>
    <col min="2314" max="2314" width="22.28515625" style="5" customWidth="1"/>
    <col min="2315" max="2315" width="21.140625" style="5" customWidth="1"/>
    <col min="2316" max="2316" width="20.85546875" style="5" customWidth="1"/>
    <col min="2317" max="2317" width="28.42578125" style="5" customWidth="1"/>
    <col min="2318" max="2318" width="43.5703125" style="5" customWidth="1"/>
    <col min="2319" max="2319" width="14.28515625" style="5" customWidth="1"/>
    <col min="2320" max="2560" width="9.140625" style="5"/>
    <col min="2561" max="2561" width="6.85546875" style="5" customWidth="1"/>
    <col min="2562" max="2562" width="41.42578125" style="5" customWidth="1"/>
    <col min="2563" max="2563" width="21.85546875" style="5" customWidth="1"/>
    <col min="2564" max="2564" width="15.42578125" style="5" customWidth="1"/>
    <col min="2565" max="2565" width="19" style="5" customWidth="1"/>
    <col min="2566" max="2567" width="18.85546875" style="5" customWidth="1"/>
    <col min="2568" max="2568" width="20.7109375" style="5" customWidth="1"/>
    <col min="2569" max="2569" width="21.85546875" style="5" customWidth="1"/>
    <col min="2570" max="2570" width="22.28515625" style="5" customWidth="1"/>
    <col min="2571" max="2571" width="21.140625" style="5" customWidth="1"/>
    <col min="2572" max="2572" width="20.85546875" style="5" customWidth="1"/>
    <col min="2573" max="2573" width="28.42578125" style="5" customWidth="1"/>
    <col min="2574" max="2574" width="43.5703125" style="5" customWidth="1"/>
    <col min="2575" max="2575" width="14.28515625" style="5" customWidth="1"/>
    <col min="2576" max="2816" width="9.140625" style="5"/>
    <col min="2817" max="2817" width="6.85546875" style="5" customWidth="1"/>
    <col min="2818" max="2818" width="41.42578125" style="5" customWidth="1"/>
    <col min="2819" max="2819" width="21.85546875" style="5" customWidth="1"/>
    <col min="2820" max="2820" width="15.42578125" style="5" customWidth="1"/>
    <col min="2821" max="2821" width="19" style="5" customWidth="1"/>
    <col min="2822" max="2823" width="18.85546875" style="5" customWidth="1"/>
    <col min="2824" max="2824" width="20.7109375" style="5" customWidth="1"/>
    <col min="2825" max="2825" width="21.85546875" style="5" customWidth="1"/>
    <col min="2826" max="2826" width="22.28515625" style="5" customWidth="1"/>
    <col min="2827" max="2827" width="21.140625" style="5" customWidth="1"/>
    <col min="2828" max="2828" width="20.85546875" style="5" customWidth="1"/>
    <col min="2829" max="2829" width="28.42578125" style="5" customWidth="1"/>
    <col min="2830" max="2830" width="43.5703125" style="5" customWidth="1"/>
    <col min="2831" max="2831" width="14.28515625" style="5" customWidth="1"/>
    <col min="2832" max="3072" width="9.140625" style="5"/>
    <col min="3073" max="3073" width="6.85546875" style="5" customWidth="1"/>
    <col min="3074" max="3074" width="41.42578125" style="5" customWidth="1"/>
    <col min="3075" max="3075" width="21.85546875" style="5" customWidth="1"/>
    <col min="3076" max="3076" width="15.42578125" style="5" customWidth="1"/>
    <col min="3077" max="3077" width="19" style="5" customWidth="1"/>
    <col min="3078" max="3079" width="18.85546875" style="5" customWidth="1"/>
    <col min="3080" max="3080" width="20.7109375" style="5" customWidth="1"/>
    <col min="3081" max="3081" width="21.85546875" style="5" customWidth="1"/>
    <col min="3082" max="3082" width="22.28515625" style="5" customWidth="1"/>
    <col min="3083" max="3083" width="21.140625" style="5" customWidth="1"/>
    <col min="3084" max="3084" width="20.85546875" style="5" customWidth="1"/>
    <col min="3085" max="3085" width="28.42578125" style="5" customWidth="1"/>
    <col min="3086" max="3086" width="43.5703125" style="5" customWidth="1"/>
    <col min="3087" max="3087" width="14.28515625" style="5" customWidth="1"/>
    <col min="3088" max="3328" width="9.140625" style="5"/>
    <col min="3329" max="3329" width="6.85546875" style="5" customWidth="1"/>
    <col min="3330" max="3330" width="41.42578125" style="5" customWidth="1"/>
    <col min="3331" max="3331" width="21.85546875" style="5" customWidth="1"/>
    <col min="3332" max="3332" width="15.42578125" style="5" customWidth="1"/>
    <col min="3333" max="3333" width="19" style="5" customWidth="1"/>
    <col min="3334" max="3335" width="18.85546875" style="5" customWidth="1"/>
    <col min="3336" max="3336" width="20.7109375" style="5" customWidth="1"/>
    <col min="3337" max="3337" width="21.85546875" style="5" customWidth="1"/>
    <col min="3338" max="3338" width="22.28515625" style="5" customWidth="1"/>
    <col min="3339" max="3339" width="21.140625" style="5" customWidth="1"/>
    <col min="3340" max="3340" width="20.85546875" style="5" customWidth="1"/>
    <col min="3341" max="3341" width="28.42578125" style="5" customWidth="1"/>
    <col min="3342" max="3342" width="43.5703125" style="5" customWidth="1"/>
    <col min="3343" max="3343" width="14.28515625" style="5" customWidth="1"/>
    <col min="3344" max="3584" width="9.140625" style="5"/>
    <col min="3585" max="3585" width="6.85546875" style="5" customWidth="1"/>
    <col min="3586" max="3586" width="41.42578125" style="5" customWidth="1"/>
    <col min="3587" max="3587" width="21.85546875" style="5" customWidth="1"/>
    <col min="3588" max="3588" width="15.42578125" style="5" customWidth="1"/>
    <col min="3589" max="3589" width="19" style="5" customWidth="1"/>
    <col min="3590" max="3591" width="18.85546875" style="5" customWidth="1"/>
    <col min="3592" max="3592" width="20.7109375" style="5" customWidth="1"/>
    <col min="3593" max="3593" width="21.85546875" style="5" customWidth="1"/>
    <col min="3594" max="3594" width="22.28515625" style="5" customWidth="1"/>
    <col min="3595" max="3595" width="21.140625" style="5" customWidth="1"/>
    <col min="3596" max="3596" width="20.85546875" style="5" customWidth="1"/>
    <col min="3597" max="3597" width="28.42578125" style="5" customWidth="1"/>
    <col min="3598" max="3598" width="43.5703125" style="5" customWidth="1"/>
    <col min="3599" max="3599" width="14.28515625" style="5" customWidth="1"/>
    <col min="3600" max="3840" width="9.140625" style="5"/>
    <col min="3841" max="3841" width="6.85546875" style="5" customWidth="1"/>
    <col min="3842" max="3842" width="41.42578125" style="5" customWidth="1"/>
    <col min="3843" max="3843" width="21.85546875" style="5" customWidth="1"/>
    <col min="3844" max="3844" width="15.42578125" style="5" customWidth="1"/>
    <col min="3845" max="3845" width="19" style="5" customWidth="1"/>
    <col min="3846" max="3847" width="18.85546875" style="5" customWidth="1"/>
    <col min="3848" max="3848" width="20.7109375" style="5" customWidth="1"/>
    <col min="3849" max="3849" width="21.85546875" style="5" customWidth="1"/>
    <col min="3850" max="3850" width="22.28515625" style="5" customWidth="1"/>
    <col min="3851" max="3851" width="21.140625" style="5" customWidth="1"/>
    <col min="3852" max="3852" width="20.85546875" style="5" customWidth="1"/>
    <col min="3853" max="3853" width="28.42578125" style="5" customWidth="1"/>
    <col min="3854" max="3854" width="43.5703125" style="5" customWidth="1"/>
    <col min="3855" max="3855" width="14.28515625" style="5" customWidth="1"/>
    <col min="3856" max="4096" width="9.140625" style="5"/>
    <col min="4097" max="4097" width="6.85546875" style="5" customWidth="1"/>
    <col min="4098" max="4098" width="41.42578125" style="5" customWidth="1"/>
    <col min="4099" max="4099" width="21.85546875" style="5" customWidth="1"/>
    <col min="4100" max="4100" width="15.42578125" style="5" customWidth="1"/>
    <col min="4101" max="4101" width="19" style="5" customWidth="1"/>
    <col min="4102" max="4103" width="18.85546875" style="5" customWidth="1"/>
    <col min="4104" max="4104" width="20.7109375" style="5" customWidth="1"/>
    <col min="4105" max="4105" width="21.85546875" style="5" customWidth="1"/>
    <col min="4106" max="4106" width="22.28515625" style="5" customWidth="1"/>
    <col min="4107" max="4107" width="21.140625" style="5" customWidth="1"/>
    <col min="4108" max="4108" width="20.85546875" style="5" customWidth="1"/>
    <col min="4109" max="4109" width="28.42578125" style="5" customWidth="1"/>
    <col min="4110" max="4110" width="43.5703125" style="5" customWidth="1"/>
    <col min="4111" max="4111" width="14.28515625" style="5" customWidth="1"/>
    <col min="4112" max="4352" width="9.140625" style="5"/>
    <col min="4353" max="4353" width="6.85546875" style="5" customWidth="1"/>
    <col min="4354" max="4354" width="41.42578125" style="5" customWidth="1"/>
    <col min="4355" max="4355" width="21.85546875" style="5" customWidth="1"/>
    <col min="4356" max="4356" width="15.42578125" style="5" customWidth="1"/>
    <col min="4357" max="4357" width="19" style="5" customWidth="1"/>
    <col min="4358" max="4359" width="18.85546875" style="5" customWidth="1"/>
    <col min="4360" max="4360" width="20.7109375" style="5" customWidth="1"/>
    <col min="4361" max="4361" width="21.85546875" style="5" customWidth="1"/>
    <col min="4362" max="4362" width="22.28515625" style="5" customWidth="1"/>
    <col min="4363" max="4363" width="21.140625" style="5" customWidth="1"/>
    <col min="4364" max="4364" width="20.85546875" style="5" customWidth="1"/>
    <col min="4365" max="4365" width="28.42578125" style="5" customWidth="1"/>
    <col min="4366" max="4366" width="43.5703125" style="5" customWidth="1"/>
    <col min="4367" max="4367" width="14.28515625" style="5" customWidth="1"/>
    <col min="4368" max="4608" width="9.140625" style="5"/>
    <col min="4609" max="4609" width="6.85546875" style="5" customWidth="1"/>
    <col min="4610" max="4610" width="41.42578125" style="5" customWidth="1"/>
    <col min="4611" max="4611" width="21.85546875" style="5" customWidth="1"/>
    <col min="4612" max="4612" width="15.42578125" style="5" customWidth="1"/>
    <col min="4613" max="4613" width="19" style="5" customWidth="1"/>
    <col min="4614" max="4615" width="18.85546875" style="5" customWidth="1"/>
    <col min="4616" max="4616" width="20.7109375" style="5" customWidth="1"/>
    <col min="4617" max="4617" width="21.85546875" style="5" customWidth="1"/>
    <col min="4618" max="4618" width="22.28515625" style="5" customWidth="1"/>
    <col min="4619" max="4619" width="21.140625" style="5" customWidth="1"/>
    <col min="4620" max="4620" width="20.85546875" style="5" customWidth="1"/>
    <col min="4621" max="4621" width="28.42578125" style="5" customWidth="1"/>
    <col min="4622" max="4622" width="43.5703125" style="5" customWidth="1"/>
    <col min="4623" max="4623" width="14.28515625" style="5" customWidth="1"/>
    <col min="4624" max="4864" width="9.140625" style="5"/>
    <col min="4865" max="4865" width="6.85546875" style="5" customWidth="1"/>
    <col min="4866" max="4866" width="41.42578125" style="5" customWidth="1"/>
    <col min="4867" max="4867" width="21.85546875" style="5" customWidth="1"/>
    <col min="4868" max="4868" width="15.42578125" style="5" customWidth="1"/>
    <col min="4869" max="4869" width="19" style="5" customWidth="1"/>
    <col min="4870" max="4871" width="18.85546875" style="5" customWidth="1"/>
    <col min="4872" max="4872" width="20.7109375" style="5" customWidth="1"/>
    <col min="4873" max="4873" width="21.85546875" style="5" customWidth="1"/>
    <col min="4874" max="4874" width="22.28515625" style="5" customWidth="1"/>
    <col min="4875" max="4875" width="21.140625" style="5" customWidth="1"/>
    <col min="4876" max="4876" width="20.85546875" style="5" customWidth="1"/>
    <col min="4877" max="4877" width="28.42578125" style="5" customWidth="1"/>
    <col min="4878" max="4878" width="43.5703125" style="5" customWidth="1"/>
    <col min="4879" max="4879" width="14.28515625" style="5" customWidth="1"/>
    <col min="4880" max="5120" width="9.140625" style="5"/>
    <col min="5121" max="5121" width="6.85546875" style="5" customWidth="1"/>
    <col min="5122" max="5122" width="41.42578125" style="5" customWidth="1"/>
    <col min="5123" max="5123" width="21.85546875" style="5" customWidth="1"/>
    <col min="5124" max="5124" width="15.42578125" style="5" customWidth="1"/>
    <col min="5125" max="5125" width="19" style="5" customWidth="1"/>
    <col min="5126" max="5127" width="18.85546875" style="5" customWidth="1"/>
    <col min="5128" max="5128" width="20.7109375" style="5" customWidth="1"/>
    <col min="5129" max="5129" width="21.85546875" style="5" customWidth="1"/>
    <col min="5130" max="5130" width="22.28515625" style="5" customWidth="1"/>
    <col min="5131" max="5131" width="21.140625" style="5" customWidth="1"/>
    <col min="5132" max="5132" width="20.85546875" style="5" customWidth="1"/>
    <col min="5133" max="5133" width="28.42578125" style="5" customWidth="1"/>
    <col min="5134" max="5134" width="43.5703125" style="5" customWidth="1"/>
    <col min="5135" max="5135" width="14.28515625" style="5" customWidth="1"/>
    <col min="5136" max="5376" width="9.140625" style="5"/>
    <col min="5377" max="5377" width="6.85546875" style="5" customWidth="1"/>
    <col min="5378" max="5378" width="41.42578125" style="5" customWidth="1"/>
    <col min="5379" max="5379" width="21.85546875" style="5" customWidth="1"/>
    <col min="5380" max="5380" width="15.42578125" style="5" customWidth="1"/>
    <col min="5381" max="5381" width="19" style="5" customWidth="1"/>
    <col min="5382" max="5383" width="18.85546875" style="5" customWidth="1"/>
    <col min="5384" max="5384" width="20.7109375" style="5" customWidth="1"/>
    <col min="5385" max="5385" width="21.85546875" style="5" customWidth="1"/>
    <col min="5386" max="5386" width="22.28515625" style="5" customWidth="1"/>
    <col min="5387" max="5387" width="21.140625" style="5" customWidth="1"/>
    <col min="5388" max="5388" width="20.85546875" style="5" customWidth="1"/>
    <col min="5389" max="5389" width="28.42578125" style="5" customWidth="1"/>
    <col min="5390" max="5390" width="43.5703125" style="5" customWidth="1"/>
    <col min="5391" max="5391" width="14.28515625" style="5" customWidth="1"/>
    <col min="5392" max="5632" width="9.140625" style="5"/>
    <col min="5633" max="5633" width="6.85546875" style="5" customWidth="1"/>
    <col min="5634" max="5634" width="41.42578125" style="5" customWidth="1"/>
    <col min="5635" max="5635" width="21.85546875" style="5" customWidth="1"/>
    <col min="5636" max="5636" width="15.42578125" style="5" customWidth="1"/>
    <col min="5637" max="5637" width="19" style="5" customWidth="1"/>
    <col min="5638" max="5639" width="18.85546875" style="5" customWidth="1"/>
    <col min="5640" max="5640" width="20.7109375" style="5" customWidth="1"/>
    <col min="5641" max="5641" width="21.85546875" style="5" customWidth="1"/>
    <col min="5642" max="5642" width="22.28515625" style="5" customWidth="1"/>
    <col min="5643" max="5643" width="21.140625" style="5" customWidth="1"/>
    <col min="5644" max="5644" width="20.85546875" style="5" customWidth="1"/>
    <col min="5645" max="5645" width="28.42578125" style="5" customWidth="1"/>
    <col min="5646" max="5646" width="43.5703125" style="5" customWidth="1"/>
    <col min="5647" max="5647" width="14.28515625" style="5" customWidth="1"/>
    <col min="5648" max="5888" width="9.140625" style="5"/>
    <col min="5889" max="5889" width="6.85546875" style="5" customWidth="1"/>
    <col min="5890" max="5890" width="41.42578125" style="5" customWidth="1"/>
    <col min="5891" max="5891" width="21.85546875" style="5" customWidth="1"/>
    <col min="5892" max="5892" width="15.42578125" style="5" customWidth="1"/>
    <col min="5893" max="5893" width="19" style="5" customWidth="1"/>
    <col min="5894" max="5895" width="18.85546875" style="5" customWidth="1"/>
    <col min="5896" max="5896" width="20.7109375" style="5" customWidth="1"/>
    <col min="5897" max="5897" width="21.85546875" style="5" customWidth="1"/>
    <col min="5898" max="5898" width="22.28515625" style="5" customWidth="1"/>
    <col min="5899" max="5899" width="21.140625" style="5" customWidth="1"/>
    <col min="5900" max="5900" width="20.85546875" style="5" customWidth="1"/>
    <col min="5901" max="5901" width="28.42578125" style="5" customWidth="1"/>
    <col min="5902" max="5902" width="43.5703125" style="5" customWidth="1"/>
    <col min="5903" max="5903" width="14.28515625" style="5" customWidth="1"/>
    <col min="5904" max="6144" width="9.140625" style="5"/>
    <col min="6145" max="6145" width="6.85546875" style="5" customWidth="1"/>
    <col min="6146" max="6146" width="41.42578125" style="5" customWidth="1"/>
    <col min="6147" max="6147" width="21.85546875" style="5" customWidth="1"/>
    <col min="6148" max="6148" width="15.42578125" style="5" customWidth="1"/>
    <col min="6149" max="6149" width="19" style="5" customWidth="1"/>
    <col min="6150" max="6151" width="18.85546875" style="5" customWidth="1"/>
    <col min="6152" max="6152" width="20.7109375" style="5" customWidth="1"/>
    <col min="6153" max="6153" width="21.85546875" style="5" customWidth="1"/>
    <col min="6154" max="6154" width="22.28515625" style="5" customWidth="1"/>
    <col min="6155" max="6155" width="21.140625" style="5" customWidth="1"/>
    <col min="6156" max="6156" width="20.85546875" style="5" customWidth="1"/>
    <col min="6157" max="6157" width="28.42578125" style="5" customWidth="1"/>
    <col min="6158" max="6158" width="43.5703125" style="5" customWidth="1"/>
    <col min="6159" max="6159" width="14.28515625" style="5" customWidth="1"/>
    <col min="6160" max="6400" width="9.140625" style="5"/>
    <col min="6401" max="6401" width="6.85546875" style="5" customWidth="1"/>
    <col min="6402" max="6402" width="41.42578125" style="5" customWidth="1"/>
    <col min="6403" max="6403" width="21.85546875" style="5" customWidth="1"/>
    <col min="6404" max="6404" width="15.42578125" style="5" customWidth="1"/>
    <col min="6405" max="6405" width="19" style="5" customWidth="1"/>
    <col min="6406" max="6407" width="18.85546875" style="5" customWidth="1"/>
    <col min="6408" max="6408" width="20.7109375" style="5" customWidth="1"/>
    <col min="6409" max="6409" width="21.85546875" style="5" customWidth="1"/>
    <col min="6410" max="6410" width="22.28515625" style="5" customWidth="1"/>
    <col min="6411" max="6411" width="21.140625" style="5" customWidth="1"/>
    <col min="6412" max="6412" width="20.85546875" style="5" customWidth="1"/>
    <col min="6413" max="6413" width="28.42578125" style="5" customWidth="1"/>
    <col min="6414" max="6414" width="43.5703125" style="5" customWidth="1"/>
    <col min="6415" max="6415" width="14.28515625" style="5" customWidth="1"/>
    <col min="6416" max="6656" width="9.140625" style="5"/>
    <col min="6657" max="6657" width="6.85546875" style="5" customWidth="1"/>
    <col min="6658" max="6658" width="41.42578125" style="5" customWidth="1"/>
    <col min="6659" max="6659" width="21.85546875" style="5" customWidth="1"/>
    <col min="6660" max="6660" width="15.42578125" style="5" customWidth="1"/>
    <col min="6661" max="6661" width="19" style="5" customWidth="1"/>
    <col min="6662" max="6663" width="18.85546875" style="5" customWidth="1"/>
    <col min="6664" max="6664" width="20.7109375" style="5" customWidth="1"/>
    <col min="6665" max="6665" width="21.85546875" style="5" customWidth="1"/>
    <col min="6666" max="6666" width="22.28515625" style="5" customWidth="1"/>
    <col min="6667" max="6667" width="21.140625" style="5" customWidth="1"/>
    <col min="6668" max="6668" width="20.85546875" style="5" customWidth="1"/>
    <col min="6669" max="6669" width="28.42578125" style="5" customWidth="1"/>
    <col min="6670" max="6670" width="43.5703125" style="5" customWidth="1"/>
    <col min="6671" max="6671" width="14.28515625" style="5" customWidth="1"/>
    <col min="6672" max="6912" width="9.140625" style="5"/>
    <col min="6913" max="6913" width="6.85546875" style="5" customWidth="1"/>
    <col min="6914" max="6914" width="41.42578125" style="5" customWidth="1"/>
    <col min="6915" max="6915" width="21.85546875" style="5" customWidth="1"/>
    <col min="6916" max="6916" width="15.42578125" style="5" customWidth="1"/>
    <col min="6917" max="6917" width="19" style="5" customWidth="1"/>
    <col min="6918" max="6919" width="18.85546875" style="5" customWidth="1"/>
    <col min="6920" max="6920" width="20.7109375" style="5" customWidth="1"/>
    <col min="6921" max="6921" width="21.85546875" style="5" customWidth="1"/>
    <col min="6922" max="6922" width="22.28515625" style="5" customWidth="1"/>
    <col min="6923" max="6923" width="21.140625" style="5" customWidth="1"/>
    <col min="6924" max="6924" width="20.85546875" style="5" customWidth="1"/>
    <col min="6925" max="6925" width="28.42578125" style="5" customWidth="1"/>
    <col min="6926" max="6926" width="43.5703125" style="5" customWidth="1"/>
    <col min="6927" max="6927" width="14.28515625" style="5" customWidth="1"/>
    <col min="6928" max="7168" width="9.140625" style="5"/>
    <col min="7169" max="7169" width="6.85546875" style="5" customWidth="1"/>
    <col min="7170" max="7170" width="41.42578125" style="5" customWidth="1"/>
    <col min="7171" max="7171" width="21.85546875" style="5" customWidth="1"/>
    <col min="7172" max="7172" width="15.42578125" style="5" customWidth="1"/>
    <col min="7173" max="7173" width="19" style="5" customWidth="1"/>
    <col min="7174" max="7175" width="18.85546875" style="5" customWidth="1"/>
    <col min="7176" max="7176" width="20.7109375" style="5" customWidth="1"/>
    <col min="7177" max="7177" width="21.85546875" style="5" customWidth="1"/>
    <col min="7178" max="7178" width="22.28515625" style="5" customWidth="1"/>
    <col min="7179" max="7179" width="21.140625" style="5" customWidth="1"/>
    <col min="7180" max="7180" width="20.85546875" style="5" customWidth="1"/>
    <col min="7181" max="7181" width="28.42578125" style="5" customWidth="1"/>
    <col min="7182" max="7182" width="43.5703125" style="5" customWidth="1"/>
    <col min="7183" max="7183" width="14.28515625" style="5" customWidth="1"/>
    <col min="7184" max="7424" width="9.140625" style="5"/>
    <col min="7425" max="7425" width="6.85546875" style="5" customWidth="1"/>
    <col min="7426" max="7426" width="41.42578125" style="5" customWidth="1"/>
    <col min="7427" max="7427" width="21.85546875" style="5" customWidth="1"/>
    <col min="7428" max="7428" width="15.42578125" style="5" customWidth="1"/>
    <col min="7429" max="7429" width="19" style="5" customWidth="1"/>
    <col min="7430" max="7431" width="18.85546875" style="5" customWidth="1"/>
    <col min="7432" max="7432" width="20.7109375" style="5" customWidth="1"/>
    <col min="7433" max="7433" width="21.85546875" style="5" customWidth="1"/>
    <col min="7434" max="7434" width="22.28515625" style="5" customWidth="1"/>
    <col min="7435" max="7435" width="21.140625" style="5" customWidth="1"/>
    <col min="7436" max="7436" width="20.85546875" style="5" customWidth="1"/>
    <col min="7437" max="7437" width="28.42578125" style="5" customWidth="1"/>
    <col min="7438" max="7438" width="43.5703125" style="5" customWidth="1"/>
    <col min="7439" max="7439" width="14.28515625" style="5" customWidth="1"/>
    <col min="7440" max="7680" width="9.140625" style="5"/>
    <col min="7681" max="7681" width="6.85546875" style="5" customWidth="1"/>
    <col min="7682" max="7682" width="41.42578125" style="5" customWidth="1"/>
    <col min="7683" max="7683" width="21.85546875" style="5" customWidth="1"/>
    <col min="7684" max="7684" width="15.42578125" style="5" customWidth="1"/>
    <col min="7685" max="7685" width="19" style="5" customWidth="1"/>
    <col min="7686" max="7687" width="18.85546875" style="5" customWidth="1"/>
    <col min="7688" max="7688" width="20.7109375" style="5" customWidth="1"/>
    <col min="7689" max="7689" width="21.85546875" style="5" customWidth="1"/>
    <col min="7690" max="7690" width="22.28515625" style="5" customWidth="1"/>
    <col min="7691" max="7691" width="21.140625" style="5" customWidth="1"/>
    <col min="7692" max="7692" width="20.85546875" style="5" customWidth="1"/>
    <col min="7693" max="7693" width="28.42578125" style="5" customWidth="1"/>
    <col min="7694" max="7694" width="43.5703125" style="5" customWidth="1"/>
    <col min="7695" max="7695" width="14.28515625" style="5" customWidth="1"/>
    <col min="7696" max="7936" width="9.140625" style="5"/>
    <col min="7937" max="7937" width="6.85546875" style="5" customWidth="1"/>
    <col min="7938" max="7938" width="41.42578125" style="5" customWidth="1"/>
    <col min="7939" max="7939" width="21.85546875" style="5" customWidth="1"/>
    <col min="7940" max="7940" width="15.42578125" style="5" customWidth="1"/>
    <col min="7941" max="7941" width="19" style="5" customWidth="1"/>
    <col min="7942" max="7943" width="18.85546875" style="5" customWidth="1"/>
    <col min="7944" max="7944" width="20.7109375" style="5" customWidth="1"/>
    <col min="7945" max="7945" width="21.85546875" style="5" customWidth="1"/>
    <col min="7946" max="7946" width="22.28515625" style="5" customWidth="1"/>
    <col min="7947" max="7947" width="21.140625" style="5" customWidth="1"/>
    <col min="7948" max="7948" width="20.85546875" style="5" customWidth="1"/>
    <col min="7949" max="7949" width="28.42578125" style="5" customWidth="1"/>
    <col min="7950" max="7950" width="43.5703125" style="5" customWidth="1"/>
    <col min="7951" max="7951" width="14.28515625" style="5" customWidth="1"/>
    <col min="7952" max="8192" width="9.140625" style="5"/>
    <col min="8193" max="8193" width="6.85546875" style="5" customWidth="1"/>
    <col min="8194" max="8194" width="41.42578125" style="5" customWidth="1"/>
    <col min="8195" max="8195" width="21.85546875" style="5" customWidth="1"/>
    <col min="8196" max="8196" width="15.42578125" style="5" customWidth="1"/>
    <col min="8197" max="8197" width="19" style="5" customWidth="1"/>
    <col min="8198" max="8199" width="18.85546875" style="5" customWidth="1"/>
    <col min="8200" max="8200" width="20.7109375" style="5" customWidth="1"/>
    <col min="8201" max="8201" width="21.85546875" style="5" customWidth="1"/>
    <col min="8202" max="8202" width="22.28515625" style="5" customWidth="1"/>
    <col min="8203" max="8203" width="21.140625" style="5" customWidth="1"/>
    <col min="8204" max="8204" width="20.85546875" style="5" customWidth="1"/>
    <col min="8205" max="8205" width="28.42578125" style="5" customWidth="1"/>
    <col min="8206" max="8206" width="43.5703125" style="5" customWidth="1"/>
    <col min="8207" max="8207" width="14.28515625" style="5" customWidth="1"/>
    <col min="8208" max="8448" width="9.140625" style="5"/>
    <col min="8449" max="8449" width="6.85546875" style="5" customWidth="1"/>
    <col min="8450" max="8450" width="41.42578125" style="5" customWidth="1"/>
    <col min="8451" max="8451" width="21.85546875" style="5" customWidth="1"/>
    <col min="8452" max="8452" width="15.42578125" style="5" customWidth="1"/>
    <col min="8453" max="8453" width="19" style="5" customWidth="1"/>
    <col min="8454" max="8455" width="18.85546875" style="5" customWidth="1"/>
    <col min="8456" max="8456" width="20.7109375" style="5" customWidth="1"/>
    <col min="8457" max="8457" width="21.85546875" style="5" customWidth="1"/>
    <col min="8458" max="8458" width="22.28515625" style="5" customWidth="1"/>
    <col min="8459" max="8459" width="21.140625" style="5" customWidth="1"/>
    <col min="8460" max="8460" width="20.85546875" style="5" customWidth="1"/>
    <col min="8461" max="8461" width="28.42578125" style="5" customWidth="1"/>
    <col min="8462" max="8462" width="43.5703125" style="5" customWidth="1"/>
    <col min="8463" max="8463" width="14.28515625" style="5" customWidth="1"/>
    <col min="8464" max="8704" width="9.140625" style="5"/>
    <col min="8705" max="8705" width="6.85546875" style="5" customWidth="1"/>
    <col min="8706" max="8706" width="41.42578125" style="5" customWidth="1"/>
    <col min="8707" max="8707" width="21.85546875" style="5" customWidth="1"/>
    <col min="8708" max="8708" width="15.42578125" style="5" customWidth="1"/>
    <col min="8709" max="8709" width="19" style="5" customWidth="1"/>
    <col min="8710" max="8711" width="18.85546875" style="5" customWidth="1"/>
    <col min="8712" max="8712" width="20.7109375" style="5" customWidth="1"/>
    <col min="8713" max="8713" width="21.85546875" style="5" customWidth="1"/>
    <col min="8714" max="8714" width="22.28515625" style="5" customWidth="1"/>
    <col min="8715" max="8715" width="21.140625" style="5" customWidth="1"/>
    <col min="8716" max="8716" width="20.85546875" style="5" customWidth="1"/>
    <col min="8717" max="8717" width="28.42578125" style="5" customWidth="1"/>
    <col min="8718" max="8718" width="43.5703125" style="5" customWidth="1"/>
    <col min="8719" max="8719" width="14.28515625" style="5" customWidth="1"/>
    <col min="8720" max="8960" width="9.140625" style="5"/>
    <col min="8961" max="8961" width="6.85546875" style="5" customWidth="1"/>
    <col min="8962" max="8962" width="41.42578125" style="5" customWidth="1"/>
    <col min="8963" max="8963" width="21.85546875" style="5" customWidth="1"/>
    <col min="8964" max="8964" width="15.42578125" style="5" customWidth="1"/>
    <col min="8965" max="8965" width="19" style="5" customWidth="1"/>
    <col min="8966" max="8967" width="18.85546875" style="5" customWidth="1"/>
    <col min="8968" max="8968" width="20.7109375" style="5" customWidth="1"/>
    <col min="8969" max="8969" width="21.85546875" style="5" customWidth="1"/>
    <col min="8970" max="8970" width="22.28515625" style="5" customWidth="1"/>
    <col min="8971" max="8971" width="21.140625" style="5" customWidth="1"/>
    <col min="8972" max="8972" width="20.85546875" style="5" customWidth="1"/>
    <col min="8973" max="8973" width="28.42578125" style="5" customWidth="1"/>
    <col min="8974" max="8974" width="43.5703125" style="5" customWidth="1"/>
    <col min="8975" max="8975" width="14.28515625" style="5" customWidth="1"/>
    <col min="8976" max="9216" width="9.140625" style="5"/>
    <col min="9217" max="9217" width="6.85546875" style="5" customWidth="1"/>
    <col min="9218" max="9218" width="41.42578125" style="5" customWidth="1"/>
    <col min="9219" max="9219" width="21.85546875" style="5" customWidth="1"/>
    <col min="9220" max="9220" width="15.42578125" style="5" customWidth="1"/>
    <col min="9221" max="9221" width="19" style="5" customWidth="1"/>
    <col min="9222" max="9223" width="18.85546875" style="5" customWidth="1"/>
    <col min="9224" max="9224" width="20.7109375" style="5" customWidth="1"/>
    <col min="9225" max="9225" width="21.85546875" style="5" customWidth="1"/>
    <col min="9226" max="9226" width="22.28515625" style="5" customWidth="1"/>
    <col min="9227" max="9227" width="21.140625" style="5" customWidth="1"/>
    <col min="9228" max="9228" width="20.85546875" style="5" customWidth="1"/>
    <col min="9229" max="9229" width="28.42578125" style="5" customWidth="1"/>
    <col min="9230" max="9230" width="43.5703125" style="5" customWidth="1"/>
    <col min="9231" max="9231" width="14.28515625" style="5" customWidth="1"/>
    <col min="9232" max="9472" width="9.140625" style="5"/>
    <col min="9473" max="9473" width="6.85546875" style="5" customWidth="1"/>
    <col min="9474" max="9474" width="41.42578125" style="5" customWidth="1"/>
    <col min="9475" max="9475" width="21.85546875" style="5" customWidth="1"/>
    <col min="9476" max="9476" width="15.42578125" style="5" customWidth="1"/>
    <col min="9477" max="9477" width="19" style="5" customWidth="1"/>
    <col min="9478" max="9479" width="18.85546875" style="5" customWidth="1"/>
    <col min="9480" max="9480" width="20.7109375" style="5" customWidth="1"/>
    <col min="9481" max="9481" width="21.85546875" style="5" customWidth="1"/>
    <col min="9482" max="9482" width="22.28515625" style="5" customWidth="1"/>
    <col min="9483" max="9483" width="21.140625" style="5" customWidth="1"/>
    <col min="9484" max="9484" width="20.85546875" style="5" customWidth="1"/>
    <col min="9485" max="9485" width="28.42578125" style="5" customWidth="1"/>
    <col min="9486" max="9486" width="43.5703125" style="5" customWidth="1"/>
    <col min="9487" max="9487" width="14.28515625" style="5" customWidth="1"/>
    <col min="9488" max="9728" width="9.140625" style="5"/>
    <col min="9729" max="9729" width="6.85546875" style="5" customWidth="1"/>
    <col min="9730" max="9730" width="41.42578125" style="5" customWidth="1"/>
    <col min="9731" max="9731" width="21.85546875" style="5" customWidth="1"/>
    <col min="9732" max="9732" width="15.42578125" style="5" customWidth="1"/>
    <col min="9733" max="9733" width="19" style="5" customWidth="1"/>
    <col min="9734" max="9735" width="18.85546875" style="5" customWidth="1"/>
    <col min="9736" max="9736" width="20.7109375" style="5" customWidth="1"/>
    <col min="9737" max="9737" width="21.85546875" style="5" customWidth="1"/>
    <col min="9738" max="9738" width="22.28515625" style="5" customWidth="1"/>
    <col min="9739" max="9739" width="21.140625" style="5" customWidth="1"/>
    <col min="9740" max="9740" width="20.85546875" style="5" customWidth="1"/>
    <col min="9741" max="9741" width="28.42578125" style="5" customWidth="1"/>
    <col min="9742" max="9742" width="43.5703125" style="5" customWidth="1"/>
    <col min="9743" max="9743" width="14.28515625" style="5" customWidth="1"/>
    <col min="9744" max="9984" width="9.140625" style="5"/>
    <col min="9985" max="9985" width="6.85546875" style="5" customWidth="1"/>
    <col min="9986" max="9986" width="41.42578125" style="5" customWidth="1"/>
    <col min="9987" max="9987" width="21.85546875" style="5" customWidth="1"/>
    <col min="9988" max="9988" width="15.42578125" style="5" customWidth="1"/>
    <col min="9989" max="9989" width="19" style="5" customWidth="1"/>
    <col min="9990" max="9991" width="18.85546875" style="5" customWidth="1"/>
    <col min="9992" max="9992" width="20.7109375" style="5" customWidth="1"/>
    <col min="9993" max="9993" width="21.85546875" style="5" customWidth="1"/>
    <col min="9994" max="9994" width="22.28515625" style="5" customWidth="1"/>
    <col min="9995" max="9995" width="21.140625" style="5" customWidth="1"/>
    <col min="9996" max="9996" width="20.85546875" style="5" customWidth="1"/>
    <col min="9997" max="9997" width="28.42578125" style="5" customWidth="1"/>
    <col min="9998" max="9998" width="43.5703125" style="5" customWidth="1"/>
    <col min="9999" max="9999" width="14.28515625" style="5" customWidth="1"/>
    <col min="10000" max="10240" width="9.140625" style="5"/>
    <col min="10241" max="10241" width="6.85546875" style="5" customWidth="1"/>
    <col min="10242" max="10242" width="41.42578125" style="5" customWidth="1"/>
    <col min="10243" max="10243" width="21.85546875" style="5" customWidth="1"/>
    <col min="10244" max="10244" width="15.42578125" style="5" customWidth="1"/>
    <col min="10245" max="10245" width="19" style="5" customWidth="1"/>
    <col min="10246" max="10247" width="18.85546875" style="5" customWidth="1"/>
    <col min="10248" max="10248" width="20.7109375" style="5" customWidth="1"/>
    <col min="10249" max="10249" width="21.85546875" style="5" customWidth="1"/>
    <col min="10250" max="10250" width="22.28515625" style="5" customWidth="1"/>
    <col min="10251" max="10251" width="21.140625" style="5" customWidth="1"/>
    <col min="10252" max="10252" width="20.85546875" style="5" customWidth="1"/>
    <col min="10253" max="10253" width="28.42578125" style="5" customWidth="1"/>
    <col min="10254" max="10254" width="43.5703125" style="5" customWidth="1"/>
    <col min="10255" max="10255" width="14.28515625" style="5" customWidth="1"/>
    <col min="10256" max="10496" width="9.140625" style="5"/>
    <col min="10497" max="10497" width="6.85546875" style="5" customWidth="1"/>
    <col min="10498" max="10498" width="41.42578125" style="5" customWidth="1"/>
    <col min="10499" max="10499" width="21.85546875" style="5" customWidth="1"/>
    <col min="10500" max="10500" width="15.42578125" style="5" customWidth="1"/>
    <col min="10501" max="10501" width="19" style="5" customWidth="1"/>
    <col min="10502" max="10503" width="18.85546875" style="5" customWidth="1"/>
    <col min="10504" max="10504" width="20.7109375" style="5" customWidth="1"/>
    <col min="10505" max="10505" width="21.85546875" style="5" customWidth="1"/>
    <col min="10506" max="10506" width="22.28515625" style="5" customWidth="1"/>
    <col min="10507" max="10507" width="21.140625" style="5" customWidth="1"/>
    <col min="10508" max="10508" width="20.85546875" style="5" customWidth="1"/>
    <col min="10509" max="10509" width="28.42578125" style="5" customWidth="1"/>
    <col min="10510" max="10510" width="43.5703125" style="5" customWidth="1"/>
    <col min="10511" max="10511" width="14.28515625" style="5" customWidth="1"/>
    <col min="10512" max="10752" width="9.140625" style="5"/>
    <col min="10753" max="10753" width="6.85546875" style="5" customWidth="1"/>
    <col min="10754" max="10754" width="41.42578125" style="5" customWidth="1"/>
    <col min="10755" max="10755" width="21.85546875" style="5" customWidth="1"/>
    <col min="10756" max="10756" width="15.42578125" style="5" customWidth="1"/>
    <col min="10757" max="10757" width="19" style="5" customWidth="1"/>
    <col min="10758" max="10759" width="18.85546875" style="5" customWidth="1"/>
    <col min="10760" max="10760" width="20.7109375" style="5" customWidth="1"/>
    <col min="10761" max="10761" width="21.85546875" style="5" customWidth="1"/>
    <col min="10762" max="10762" width="22.28515625" style="5" customWidth="1"/>
    <col min="10763" max="10763" width="21.140625" style="5" customWidth="1"/>
    <col min="10764" max="10764" width="20.85546875" style="5" customWidth="1"/>
    <col min="10765" max="10765" width="28.42578125" style="5" customWidth="1"/>
    <col min="10766" max="10766" width="43.5703125" style="5" customWidth="1"/>
    <col min="10767" max="10767" width="14.28515625" style="5" customWidth="1"/>
    <col min="10768" max="11008" width="9.140625" style="5"/>
    <col min="11009" max="11009" width="6.85546875" style="5" customWidth="1"/>
    <col min="11010" max="11010" width="41.42578125" style="5" customWidth="1"/>
    <col min="11011" max="11011" width="21.85546875" style="5" customWidth="1"/>
    <col min="11012" max="11012" width="15.42578125" style="5" customWidth="1"/>
    <col min="11013" max="11013" width="19" style="5" customWidth="1"/>
    <col min="11014" max="11015" width="18.85546875" style="5" customWidth="1"/>
    <col min="11016" max="11016" width="20.7109375" style="5" customWidth="1"/>
    <col min="11017" max="11017" width="21.85546875" style="5" customWidth="1"/>
    <col min="11018" max="11018" width="22.28515625" style="5" customWidth="1"/>
    <col min="11019" max="11019" width="21.140625" style="5" customWidth="1"/>
    <col min="11020" max="11020" width="20.85546875" style="5" customWidth="1"/>
    <col min="11021" max="11021" width="28.42578125" style="5" customWidth="1"/>
    <col min="11022" max="11022" width="43.5703125" style="5" customWidth="1"/>
    <col min="11023" max="11023" width="14.28515625" style="5" customWidth="1"/>
    <col min="11024" max="11264" width="9.140625" style="5"/>
    <col min="11265" max="11265" width="6.85546875" style="5" customWidth="1"/>
    <col min="11266" max="11266" width="41.42578125" style="5" customWidth="1"/>
    <col min="11267" max="11267" width="21.85546875" style="5" customWidth="1"/>
    <col min="11268" max="11268" width="15.42578125" style="5" customWidth="1"/>
    <col min="11269" max="11269" width="19" style="5" customWidth="1"/>
    <col min="11270" max="11271" width="18.85546875" style="5" customWidth="1"/>
    <col min="11272" max="11272" width="20.7109375" style="5" customWidth="1"/>
    <col min="11273" max="11273" width="21.85546875" style="5" customWidth="1"/>
    <col min="11274" max="11274" width="22.28515625" style="5" customWidth="1"/>
    <col min="11275" max="11275" width="21.140625" style="5" customWidth="1"/>
    <col min="11276" max="11276" width="20.85546875" style="5" customWidth="1"/>
    <col min="11277" max="11277" width="28.42578125" style="5" customWidth="1"/>
    <col min="11278" max="11278" width="43.5703125" style="5" customWidth="1"/>
    <col min="11279" max="11279" width="14.28515625" style="5" customWidth="1"/>
    <col min="11280" max="11520" width="9.140625" style="5"/>
    <col min="11521" max="11521" width="6.85546875" style="5" customWidth="1"/>
    <col min="11522" max="11522" width="41.42578125" style="5" customWidth="1"/>
    <col min="11523" max="11523" width="21.85546875" style="5" customWidth="1"/>
    <col min="11524" max="11524" width="15.42578125" style="5" customWidth="1"/>
    <col min="11525" max="11525" width="19" style="5" customWidth="1"/>
    <col min="11526" max="11527" width="18.85546875" style="5" customWidth="1"/>
    <col min="11528" max="11528" width="20.7109375" style="5" customWidth="1"/>
    <col min="11529" max="11529" width="21.85546875" style="5" customWidth="1"/>
    <col min="11530" max="11530" width="22.28515625" style="5" customWidth="1"/>
    <col min="11531" max="11531" width="21.140625" style="5" customWidth="1"/>
    <col min="11532" max="11532" width="20.85546875" style="5" customWidth="1"/>
    <col min="11533" max="11533" width="28.42578125" style="5" customWidth="1"/>
    <col min="11534" max="11534" width="43.5703125" style="5" customWidth="1"/>
    <col min="11535" max="11535" width="14.28515625" style="5" customWidth="1"/>
    <col min="11536" max="11776" width="9.140625" style="5"/>
    <col min="11777" max="11777" width="6.85546875" style="5" customWidth="1"/>
    <col min="11778" max="11778" width="41.42578125" style="5" customWidth="1"/>
    <col min="11779" max="11779" width="21.85546875" style="5" customWidth="1"/>
    <col min="11780" max="11780" width="15.42578125" style="5" customWidth="1"/>
    <col min="11781" max="11781" width="19" style="5" customWidth="1"/>
    <col min="11782" max="11783" width="18.85546875" style="5" customWidth="1"/>
    <col min="11784" max="11784" width="20.7109375" style="5" customWidth="1"/>
    <col min="11785" max="11785" width="21.85546875" style="5" customWidth="1"/>
    <col min="11786" max="11786" width="22.28515625" style="5" customWidth="1"/>
    <col min="11787" max="11787" width="21.140625" style="5" customWidth="1"/>
    <col min="11788" max="11788" width="20.85546875" style="5" customWidth="1"/>
    <col min="11789" max="11789" width="28.42578125" style="5" customWidth="1"/>
    <col min="11790" max="11790" width="43.5703125" style="5" customWidth="1"/>
    <col min="11791" max="11791" width="14.28515625" style="5" customWidth="1"/>
    <col min="11792" max="12032" width="9.140625" style="5"/>
    <col min="12033" max="12033" width="6.85546875" style="5" customWidth="1"/>
    <col min="12034" max="12034" width="41.42578125" style="5" customWidth="1"/>
    <col min="12035" max="12035" width="21.85546875" style="5" customWidth="1"/>
    <col min="12036" max="12036" width="15.42578125" style="5" customWidth="1"/>
    <col min="12037" max="12037" width="19" style="5" customWidth="1"/>
    <col min="12038" max="12039" width="18.85546875" style="5" customWidth="1"/>
    <col min="12040" max="12040" width="20.7109375" style="5" customWidth="1"/>
    <col min="12041" max="12041" width="21.85546875" style="5" customWidth="1"/>
    <col min="12042" max="12042" width="22.28515625" style="5" customWidth="1"/>
    <col min="12043" max="12043" width="21.140625" style="5" customWidth="1"/>
    <col min="12044" max="12044" width="20.85546875" style="5" customWidth="1"/>
    <col min="12045" max="12045" width="28.42578125" style="5" customWidth="1"/>
    <col min="12046" max="12046" width="43.5703125" style="5" customWidth="1"/>
    <col min="12047" max="12047" width="14.28515625" style="5" customWidth="1"/>
    <col min="12048" max="12288" width="9.140625" style="5"/>
    <col min="12289" max="12289" width="6.85546875" style="5" customWidth="1"/>
    <col min="12290" max="12290" width="41.42578125" style="5" customWidth="1"/>
    <col min="12291" max="12291" width="21.85546875" style="5" customWidth="1"/>
    <col min="12292" max="12292" width="15.42578125" style="5" customWidth="1"/>
    <col min="12293" max="12293" width="19" style="5" customWidth="1"/>
    <col min="12294" max="12295" width="18.85546875" style="5" customWidth="1"/>
    <col min="12296" max="12296" width="20.7109375" style="5" customWidth="1"/>
    <col min="12297" max="12297" width="21.85546875" style="5" customWidth="1"/>
    <col min="12298" max="12298" width="22.28515625" style="5" customWidth="1"/>
    <col min="12299" max="12299" width="21.140625" style="5" customWidth="1"/>
    <col min="12300" max="12300" width="20.85546875" style="5" customWidth="1"/>
    <col min="12301" max="12301" width="28.42578125" style="5" customWidth="1"/>
    <col min="12302" max="12302" width="43.5703125" style="5" customWidth="1"/>
    <col min="12303" max="12303" width="14.28515625" style="5" customWidth="1"/>
    <col min="12304" max="12544" width="9.140625" style="5"/>
    <col min="12545" max="12545" width="6.85546875" style="5" customWidth="1"/>
    <col min="12546" max="12546" width="41.42578125" style="5" customWidth="1"/>
    <col min="12547" max="12547" width="21.85546875" style="5" customWidth="1"/>
    <col min="12548" max="12548" width="15.42578125" style="5" customWidth="1"/>
    <col min="12549" max="12549" width="19" style="5" customWidth="1"/>
    <col min="12550" max="12551" width="18.85546875" style="5" customWidth="1"/>
    <col min="12552" max="12552" width="20.7109375" style="5" customWidth="1"/>
    <col min="12553" max="12553" width="21.85546875" style="5" customWidth="1"/>
    <col min="12554" max="12554" width="22.28515625" style="5" customWidth="1"/>
    <col min="12555" max="12555" width="21.140625" style="5" customWidth="1"/>
    <col min="12556" max="12556" width="20.85546875" style="5" customWidth="1"/>
    <col min="12557" max="12557" width="28.42578125" style="5" customWidth="1"/>
    <col min="12558" max="12558" width="43.5703125" style="5" customWidth="1"/>
    <col min="12559" max="12559" width="14.28515625" style="5" customWidth="1"/>
    <col min="12560" max="12800" width="9.140625" style="5"/>
    <col min="12801" max="12801" width="6.85546875" style="5" customWidth="1"/>
    <col min="12802" max="12802" width="41.42578125" style="5" customWidth="1"/>
    <col min="12803" max="12803" width="21.85546875" style="5" customWidth="1"/>
    <col min="12804" max="12804" width="15.42578125" style="5" customWidth="1"/>
    <col min="12805" max="12805" width="19" style="5" customWidth="1"/>
    <col min="12806" max="12807" width="18.85546875" style="5" customWidth="1"/>
    <col min="12808" max="12808" width="20.7109375" style="5" customWidth="1"/>
    <col min="12809" max="12809" width="21.85546875" style="5" customWidth="1"/>
    <col min="12810" max="12810" width="22.28515625" style="5" customWidth="1"/>
    <col min="12811" max="12811" width="21.140625" style="5" customWidth="1"/>
    <col min="12812" max="12812" width="20.85546875" style="5" customWidth="1"/>
    <col min="12813" max="12813" width="28.42578125" style="5" customWidth="1"/>
    <col min="12814" max="12814" width="43.5703125" style="5" customWidth="1"/>
    <col min="12815" max="12815" width="14.28515625" style="5" customWidth="1"/>
    <col min="12816" max="13056" width="9.140625" style="5"/>
    <col min="13057" max="13057" width="6.85546875" style="5" customWidth="1"/>
    <col min="13058" max="13058" width="41.42578125" style="5" customWidth="1"/>
    <col min="13059" max="13059" width="21.85546875" style="5" customWidth="1"/>
    <col min="13060" max="13060" width="15.42578125" style="5" customWidth="1"/>
    <col min="13061" max="13061" width="19" style="5" customWidth="1"/>
    <col min="13062" max="13063" width="18.85546875" style="5" customWidth="1"/>
    <col min="13064" max="13064" width="20.7109375" style="5" customWidth="1"/>
    <col min="13065" max="13065" width="21.85546875" style="5" customWidth="1"/>
    <col min="13066" max="13066" width="22.28515625" style="5" customWidth="1"/>
    <col min="13067" max="13067" width="21.140625" style="5" customWidth="1"/>
    <col min="13068" max="13068" width="20.85546875" style="5" customWidth="1"/>
    <col min="13069" max="13069" width="28.42578125" style="5" customWidth="1"/>
    <col min="13070" max="13070" width="43.5703125" style="5" customWidth="1"/>
    <col min="13071" max="13071" width="14.28515625" style="5" customWidth="1"/>
    <col min="13072" max="13312" width="9.140625" style="5"/>
    <col min="13313" max="13313" width="6.85546875" style="5" customWidth="1"/>
    <col min="13314" max="13314" width="41.42578125" style="5" customWidth="1"/>
    <col min="13315" max="13315" width="21.85546875" style="5" customWidth="1"/>
    <col min="13316" max="13316" width="15.42578125" style="5" customWidth="1"/>
    <col min="13317" max="13317" width="19" style="5" customWidth="1"/>
    <col min="13318" max="13319" width="18.85546875" style="5" customWidth="1"/>
    <col min="13320" max="13320" width="20.7109375" style="5" customWidth="1"/>
    <col min="13321" max="13321" width="21.85546875" style="5" customWidth="1"/>
    <col min="13322" max="13322" width="22.28515625" style="5" customWidth="1"/>
    <col min="13323" max="13323" width="21.140625" style="5" customWidth="1"/>
    <col min="13324" max="13324" width="20.85546875" style="5" customWidth="1"/>
    <col min="13325" max="13325" width="28.42578125" style="5" customWidth="1"/>
    <col min="13326" max="13326" width="43.5703125" style="5" customWidth="1"/>
    <col min="13327" max="13327" width="14.28515625" style="5" customWidth="1"/>
    <col min="13328" max="13568" width="9.140625" style="5"/>
    <col min="13569" max="13569" width="6.85546875" style="5" customWidth="1"/>
    <col min="13570" max="13570" width="41.42578125" style="5" customWidth="1"/>
    <col min="13571" max="13571" width="21.85546875" style="5" customWidth="1"/>
    <col min="13572" max="13572" width="15.42578125" style="5" customWidth="1"/>
    <col min="13573" max="13573" width="19" style="5" customWidth="1"/>
    <col min="13574" max="13575" width="18.85546875" style="5" customWidth="1"/>
    <col min="13576" max="13576" width="20.7109375" style="5" customWidth="1"/>
    <col min="13577" max="13577" width="21.85546875" style="5" customWidth="1"/>
    <col min="13578" max="13578" width="22.28515625" style="5" customWidth="1"/>
    <col min="13579" max="13579" width="21.140625" style="5" customWidth="1"/>
    <col min="13580" max="13580" width="20.85546875" style="5" customWidth="1"/>
    <col min="13581" max="13581" width="28.42578125" style="5" customWidth="1"/>
    <col min="13582" max="13582" width="43.5703125" style="5" customWidth="1"/>
    <col min="13583" max="13583" width="14.28515625" style="5" customWidth="1"/>
    <col min="13584" max="13824" width="9.140625" style="5"/>
    <col min="13825" max="13825" width="6.85546875" style="5" customWidth="1"/>
    <col min="13826" max="13826" width="41.42578125" style="5" customWidth="1"/>
    <col min="13827" max="13827" width="21.85546875" style="5" customWidth="1"/>
    <col min="13828" max="13828" width="15.42578125" style="5" customWidth="1"/>
    <col min="13829" max="13829" width="19" style="5" customWidth="1"/>
    <col min="13830" max="13831" width="18.85546875" style="5" customWidth="1"/>
    <col min="13832" max="13832" width="20.7109375" style="5" customWidth="1"/>
    <col min="13833" max="13833" width="21.85546875" style="5" customWidth="1"/>
    <col min="13834" max="13834" width="22.28515625" style="5" customWidth="1"/>
    <col min="13835" max="13835" width="21.140625" style="5" customWidth="1"/>
    <col min="13836" max="13836" width="20.85546875" style="5" customWidth="1"/>
    <col min="13837" max="13837" width="28.42578125" style="5" customWidth="1"/>
    <col min="13838" max="13838" width="43.5703125" style="5" customWidth="1"/>
    <col min="13839" max="13839" width="14.28515625" style="5" customWidth="1"/>
    <col min="13840" max="14080" width="9.140625" style="5"/>
    <col min="14081" max="14081" width="6.85546875" style="5" customWidth="1"/>
    <col min="14082" max="14082" width="41.42578125" style="5" customWidth="1"/>
    <col min="14083" max="14083" width="21.85546875" style="5" customWidth="1"/>
    <col min="14084" max="14084" width="15.42578125" style="5" customWidth="1"/>
    <col min="14085" max="14085" width="19" style="5" customWidth="1"/>
    <col min="14086" max="14087" width="18.85546875" style="5" customWidth="1"/>
    <col min="14088" max="14088" width="20.7109375" style="5" customWidth="1"/>
    <col min="14089" max="14089" width="21.85546875" style="5" customWidth="1"/>
    <col min="14090" max="14090" width="22.28515625" style="5" customWidth="1"/>
    <col min="14091" max="14091" width="21.140625" style="5" customWidth="1"/>
    <col min="14092" max="14092" width="20.85546875" style="5" customWidth="1"/>
    <col min="14093" max="14093" width="28.42578125" style="5" customWidth="1"/>
    <col min="14094" max="14094" width="43.5703125" style="5" customWidth="1"/>
    <col min="14095" max="14095" width="14.28515625" style="5" customWidth="1"/>
    <col min="14096" max="14336" width="9.140625" style="5"/>
    <col min="14337" max="14337" width="6.85546875" style="5" customWidth="1"/>
    <col min="14338" max="14338" width="41.42578125" style="5" customWidth="1"/>
    <col min="14339" max="14339" width="21.85546875" style="5" customWidth="1"/>
    <col min="14340" max="14340" width="15.42578125" style="5" customWidth="1"/>
    <col min="14341" max="14341" width="19" style="5" customWidth="1"/>
    <col min="14342" max="14343" width="18.85546875" style="5" customWidth="1"/>
    <col min="14344" max="14344" width="20.7109375" style="5" customWidth="1"/>
    <col min="14345" max="14345" width="21.85546875" style="5" customWidth="1"/>
    <col min="14346" max="14346" width="22.28515625" style="5" customWidth="1"/>
    <col min="14347" max="14347" width="21.140625" style="5" customWidth="1"/>
    <col min="14348" max="14348" width="20.85546875" style="5" customWidth="1"/>
    <col min="14349" max="14349" width="28.42578125" style="5" customWidth="1"/>
    <col min="14350" max="14350" width="43.5703125" style="5" customWidth="1"/>
    <col min="14351" max="14351" width="14.28515625" style="5" customWidth="1"/>
    <col min="14352" max="14592" width="9.140625" style="5"/>
    <col min="14593" max="14593" width="6.85546875" style="5" customWidth="1"/>
    <col min="14594" max="14594" width="41.42578125" style="5" customWidth="1"/>
    <col min="14595" max="14595" width="21.85546875" style="5" customWidth="1"/>
    <col min="14596" max="14596" width="15.42578125" style="5" customWidth="1"/>
    <col min="14597" max="14597" width="19" style="5" customWidth="1"/>
    <col min="14598" max="14599" width="18.85546875" style="5" customWidth="1"/>
    <col min="14600" max="14600" width="20.7109375" style="5" customWidth="1"/>
    <col min="14601" max="14601" width="21.85546875" style="5" customWidth="1"/>
    <col min="14602" max="14602" width="22.28515625" style="5" customWidth="1"/>
    <col min="14603" max="14603" width="21.140625" style="5" customWidth="1"/>
    <col min="14604" max="14604" width="20.85546875" style="5" customWidth="1"/>
    <col min="14605" max="14605" width="28.42578125" style="5" customWidth="1"/>
    <col min="14606" max="14606" width="43.5703125" style="5" customWidth="1"/>
    <col min="14607" max="14607" width="14.28515625" style="5" customWidth="1"/>
    <col min="14608" max="14848" width="9.140625" style="5"/>
    <col min="14849" max="14849" width="6.85546875" style="5" customWidth="1"/>
    <col min="14850" max="14850" width="41.42578125" style="5" customWidth="1"/>
    <col min="14851" max="14851" width="21.85546875" style="5" customWidth="1"/>
    <col min="14852" max="14852" width="15.42578125" style="5" customWidth="1"/>
    <col min="14853" max="14853" width="19" style="5" customWidth="1"/>
    <col min="14854" max="14855" width="18.85546875" style="5" customWidth="1"/>
    <col min="14856" max="14856" width="20.7109375" style="5" customWidth="1"/>
    <col min="14857" max="14857" width="21.85546875" style="5" customWidth="1"/>
    <col min="14858" max="14858" width="22.28515625" style="5" customWidth="1"/>
    <col min="14859" max="14859" width="21.140625" style="5" customWidth="1"/>
    <col min="14860" max="14860" width="20.85546875" style="5" customWidth="1"/>
    <col min="14861" max="14861" width="28.42578125" style="5" customWidth="1"/>
    <col min="14862" max="14862" width="43.5703125" style="5" customWidth="1"/>
    <col min="14863" max="14863" width="14.28515625" style="5" customWidth="1"/>
    <col min="14864" max="15104" width="9.140625" style="5"/>
    <col min="15105" max="15105" width="6.85546875" style="5" customWidth="1"/>
    <col min="15106" max="15106" width="41.42578125" style="5" customWidth="1"/>
    <col min="15107" max="15107" width="21.85546875" style="5" customWidth="1"/>
    <col min="15108" max="15108" width="15.42578125" style="5" customWidth="1"/>
    <col min="15109" max="15109" width="19" style="5" customWidth="1"/>
    <col min="15110" max="15111" width="18.85546875" style="5" customWidth="1"/>
    <col min="15112" max="15112" width="20.7109375" style="5" customWidth="1"/>
    <col min="15113" max="15113" width="21.85546875" style="5" customWidth="1"/>
    <col min="15114" max="15114" width="22.28515625" style="5" customWidth="1"/>
    <col min="15115" max="15115" width="21.140625" style="5" customWidth="1"/>
    <col min="15116" max="15116" width="20.85546875" style="5" customWidth="1"/>
    <col min="15117" max="15117" width="28.42578125" style="5" customWidth="1"/>
    <col min="15118" max="15118" width="43.5703125" style="5" customWidth="1"/>
    <col min="15119" max="15119" width="14.28515625" style="5" customWidth="1"/>
    <col min="15120" max="15360" width="9.140625" style="5"/>
    <col min="15361" max="15361" width="6.85546875" style="5" customWidth="1"/>
    <col min="15362" max="15362" width="41.42578125" style="5" customWidth="1"/>
    <col min="15363" max="15363" width="21.85546875" style="5" customWidth="1"/>
    <col min="15364" max="15364" width="15.42578125" style="5" customWidth="1"/>
    <col min="15365" max="15365" width="19" style="5" customWidth="1"/>
    <col min="15366" max="15367" width="18.85546875" style="5" customWidth="1"/>
    <col min="15368" max="15368" width="20.7109375" style="5" customWidth="1"/>
    <col min="15369" max="15369" width="21.85546875" style="5" customWidth="1"/>
    <col min="15370" max="15370" width="22.28515625" style="5" customWidth="1"/>
    <col min="15371" max="15371" width="21.140625" style="5" customWidth="1"/>
    <col min="15372" max="15372" width="20.85546875" style="5" customWidth="1"/>
    <col min="15373" max="15373" width="28.42578125" style="5" customWidth="1"/>
    <col min="15374" max="15374" width="43.5703125" style="5" customWidth="1"/>
    <col min="15375" max="15375" width="14.28515625" style="5" customWidth="1"/>
    <col min="15376" max="15616" width="9.140625" style="5"/>
    <col min="15617" max="15617" width="6.85546875" style="5" customWidth="1"/>
    <col min="15618" max="15618" width="41.42578125" style="5" customWidth="1"/>
    <col min="15619" max="15619" width="21.85546875" style="5" customWidth="1"/>
    <col min="15620" max="15620" width="15.42578125" style="5" customWidth="1"/>
    <col min="15621" max="15621" width="19" style="5" customWidth="1"/>
    <col min="15622" max="15623" width="18.85546875" style="5" customWidth="1"/>
    <col min="15624" max="15624" width="20.7109375" style="5" customWidth="1"/>
    <col min="15625" max="15625" width="21.85546875" style="5" customWidth="1"/>
    <col min="15626" max="15626" width="22.28515625" style="5" customWidth="1"/>
    <col min="15627" max="15627" width="21.140625" style="5" customWidth="1"/>
    <col min="15628" max="15628" width="20.85546875" style="5" customWidth="1"/>
    <col min="15629" max="15629" width="28.42578125" style="5" customWidth="1"/>
    <col min="15630" max="15630" width="43.5703125" style="5" customWidth="1"/>
    <col min="15631" max="15631" width="14.28515625" style="5" customWidth="1"/>
    <col min="15632" max="15872" width="9.140625" style="5"/>
    <col min="15873" max="15873" width="6.85546875" style="5" customWidth="1"/>
    <col min="15874" max="15874" width="41.42578125" style="5" customWidth="1"/>
    <col min="15875" max="15875" width="21.85546875" style="5" customWidth="1"/>
    <col min="15876" max="15876" width="15.42578125" style="5" customWidth="1"/>
    <col min="15877" max="15877" width="19" style="5" customWidth="1"/>
    <col min="15878" max="15879" width="18.85546875" style="5" customWidth="1"/>
    <col min="15880" max="15880" width="20.7109375" style="5" customWidth="1"/>
    <col min="15881" max="15881" width="21.85546875" style="5" customWidth="1"/>
    <col min="15882" max="15882" width="22.28515625" style="5" customWidth="1"/>
    <col min="15883" max="15883" width="21.140625" style="5" customWidth="1"/>
    <col min="15884" max="15884" width="20.85546875" style="5" customWidth="1"/>
    <col min="15885" max="15885" width="28.42578125" style="5" customWidth="1"/>
    <col min="15886" max="15886" width="43.5703125" style="5" customWidth="1"/>
    <col min="15887" max="15887" width="14.28515625" style="5" customWidth="1"/>
    <col min="15888" max="16128" width="9.140625" style="5"/>
    <col min="16129" max="16129" width="6.85546875" style="5" customWidth="1"/>
    <col min="16130" max="16130" width="41.42578125" style="5" customWidth="1"/>
    <col min="16131" max="16131" width="21.85546875" style="5" customWidth="1"/>
    <col min="16132" max="16132" width="15.42578125" style="5" customWidth="1"/>
    <col min="16133" max="16133" width="19" style="5" customWidth="1"/>
    <col min="16134" max="16135" width="18.85546875" style="5" customWidth="1"/>
    <col min="16136" max="16136" width="20.7109375" style="5" customWidth="1"/>
    <col min="16137" max="16137" width="21.85546875" style="5" customWidth="1"/>
    <col min="16138" max="16138" width="22.28515625" style="5" customWidth="1"/>
    <col min="16139" max="16139" width="21.140625" style="5" customWidth="1"/>
    <col min="16140" max="16140" width="20.85546875" style="5" customWidth="1"/>
    <col min="16141" max="16141" width="28.42578125" style="5" customWidth="1"/>
    <col min="16142" max="16142" width="43.5703125" style="5" customWidth="1"/>
    <col min="16143" max="16143" width="14.28515625" style="5" customWidth="1"/>
    <col min="16144" max="16384" width="9.140625" style="5"/>
  </cols>
  <sheetData>
    <row r="1" spans="1:17" s="6" customFormat="1" ht="18.75" customHeight="1" x14ac:dyDescent="0.3">
      <c r="C1" s="4"/>
      <c r="D1" s="4"/>
      <c r="E1" s="4"/>
      <c r="F1" s="4"/>
      <c r="G1" s="5"/>
      <c r="I1" s="7"/>
      <c r="L1" s="67" t="s">
        <v>140</v>
      </c>
      <c r="M1" s="1"/>
      <c r="N1" s="2"/>
      <c r="O1" s="1"/>
    </row>
    <row r="2" spans="1:17" s="6" customFormat="1" ht="18.75" x14ac:dyDescent="0.3">
      <c r="C2" s="2"/>
      <c r="D2" s="2"/>
      <c r="E2" s="2"/>
      <c r="F2" s="3"/>
      <c r="I2" s="3"/>
      <c r="J2" s="3"/>
      <c r="K2" s="49"/>
      <c r="L2" s="67"/>
      <c r="M2" s="1"/>
      <c r="N2" s="2"/>
      <c r="O2" s="1"/>
    </row>
    <row r="3" spans="1:17" s="8" customFormat="1" ht="18.75" x14ac:dyDescent="0.3">
      <c r="A3" s="1"/>
      <c r="B3" s="2"/>
      <c r="C3" s="2"/>
      <c r="D3" s="2"/>
      <c r="E3" s="2"/>
      <c r="F3" s="3"/>
      <c r="G3" s="3"/>
      <c r="H3" s="3"/>
      <c r="I3" s="3"/>
      <c r="J3" s="1"/>
      <c r="K3" s="2"/>
      <c r="L3" s="1"/>
      <c r="M3" s="1"/>
      <c r="N3" s="2"/>
      <c r="O3" s="1"/>
    </row>
    <row r="4" spans="1:17" s="9" customFormat="1" ht="35.25" customHeight="1" x14ac:dyDescent="0.3">
      <c r="A4" s="68" t="s">
        <v>86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1"/>
      <c r="N4" s="2"/>
      <c r="O4" s="1"/>
    </row>
    <row r="5" spans="1:17" s="9" customFormat="1" ht="18.75" x14ac:dyDescent="0.3">
      <c r="A5" s="10"/>
      <c r="B5" s="6"/>
      <c r="C5" s="6"/>
      <c r="D5" s="6"/>
      <c r="E5" s="6"/>
      <c r="F5" s="11"/>
      <c r="G5" s="6"/>
      <c r="I5" s="12"/>
      <c r="J5" s="1"/>
      <c r="K5" s="2"/>
      <c r="L5" s="12" t="s">
        <v>0</v>
      </c>
      <c r="M5" s="1"/>
      <c r="N5" s="2"/>
      <c r="O5" s="1"/>
    </row>
    <row r="6" spans="1:17" s="9" customFormat="1" ht="54.75" customHeight="1" x14ac:dyDescent="0.3">
      <c r="A6" s="69" t="s">
        <v>87</v>
      </c>
      <c r="B6" s="70" t="s">
        <v>88</v>
      </c>
      <c r="C6" s="70"/>
      <c r="D6" s="50" t="s">
        <v>89</v>
      </c>
      <c r="E6" s="70" t="s">
        <v>90</v>
      </c>
      <c r="F6" s="70"/>
      <c r="G6" s="70"/>
      <c r="H6" s="70"/>
      <c r="I6" s="70"/>
      <c r="J6" s="70"/>
      <c r="K6" s="70"/>
      <c r="L6" s="70"/>
      <c r="M6" s="1"/>
      <c r="N6" s="2"/>
      <c r="O6" s="1"/>
    </row>
    <row r="7" spans="1:17" s="9" customFormat="1" ht="30.75" customHeight="1" x14ac:dyDescent="0.3">
      <c r="A7" s="69"/>
      <c r="B7" s="70"/>
      <c r="C7" s="70"/>
      <c r="D7" s="50" t="s">
        <v>91</v>
      </c>
      <c r="E7" s="50" t="s">
        <v>92</v>
      </c>
      <c r="F7" s="50" t="s">
        <v>93</v>
      </c>
      <c r="G7" s="50" t="s">
        <v>94</v>
      </c>
      <c r="H7" s="50" t="s">
        <v>95</v>
      </c>
      <c r="I7" s="50" t="s">
        <v>96</v>
      </c>
      <c r="J7" s="13" t="s">
        <v>97</v>
      </c>
      <c r="K7" s="14" t="s">
        <v>98</v>
      </c>
      <c r="L7" s="13" t="s">
        <v>99</v>
      </c>
      <c r="M7" s="15"/>
      <c r="N7" s="15"/>
      <c r="O7" s="15"/>
      <c r="P7" s="15"/>
      <c r="Q7" s="15"/>
    </row>
    <row r="8" spans="1:17" s="9" customFormat="1" ht="18.75" x14ac:dyDescent="0.3">
      <c r="A8" s="13">
        <v>1</v>
      </c>
      <c r="B8" s="14">
        <v>2</v>
      </c>
      <c r="C8" s="14">
        <v>3</v>
      </c>
      <c r="D8" s="14">
        <v>4</v>
      </c>
      <c r="E8" s="14">
        <v>5</v>
      </c>
      <c r="F8" s="14">
        <v>6</v>
      </c>
      <c r="G8" s="14">
        <v>7</v>
      </c>
      <c r="H8" s="14">
        <v>8</v>
      </c>
      <c r="I8" s="14">
        <v>9</v>
      </c>
      <c r="J8" s="13" t="s">
        <v>100</v>
      </c>
      <c r="K8" s="14">
        <v>11</v>
      </c>
      <c r="L8" s="13" t="s">
        <v>101</v>
      </c>
      <c r="M8" s="16"/>
      <c r="N8" s="2"/>
      <c r="O8" s="1"/>
    </row>
    <row r="9" spans="1:17" s="9" customFormat="1" ht="18.75" customHeight="1" x14ac:dyDescent="0.3">
      <c r="A9" s="53"/>
      <c r="B9" s="59" t="s">
        <v>102</v>
      </c>
      <c r="C9" s="17" t="s">
        <v>103</v>
      </c>
      <c r="D9" s="18" t="s">
        <v>104</v>
      </c>
      <c r="E9" s="19">
        <f>SUM(F9:L9)</f>
        <v>83693021.409589276</v>
      </c>
      <c r="F9" s="19">
        <f>F10+F15</f>
        <v>9195133.6291000005</v>
      </c>
      <c r="G9" s="19">
        <f t="shared" ref="G9:L9" si="0">G10+G15</f>
        <v>10963601.351568362</v>
      </c>
      <c r="H9" s="19">
        <f>H10+H15</f>
        <v>13221269.992115611</v>
      </c>
      <c r="I9" s="19">
        <f t="shared" si="0"/>
        <v>14526641.214644082</v>
      </c>
      <c r="J9" s="19">
        <f t="shared" si="0"/>
        <v>15932660.04069306</v>
      </c>
      <c r="K9" s="19">
        <f t="shared" si="0"/>
        <v>8970812.6573142856</v>
      </c>
      <c r="L9" s="19">
        <f t="shared" si="0"/>
        <v>10882902.524153877</v>
      </c>
      <c r="M9" s="20"/>
      <c r="O9" s="1"/>
    </row>
    <row r="10" spans="1:17" s="9" customFormat="1" ht="38.25" x14ac:dyDescent="0.3">
      <c r="A10" s="54"/>
      <c r="B10" s="60"/>
      <c r="C10" s="17" t="s">
        <v>105</v>
      </c>
      <c r="D10" s="18" t="s">
        <v>104</v>
      </c>
      <c r="E10" s="19">
        <f>SUM(F10:L10)</f>
        <v>83693021.409589276</v>
      </c>
      <c r="F10" s="19">
        <f>F11+F16+F34+F35+F36+F37</f>
        <v>9195133.6291000005</v>
      </c>
      <c r="G10" s="19">
        <f t="shared" ref="G10:L10" si="1">G11+G16+G34+G35+G36+G37</f>
        <v>10963601.351568362</v>
      </c>
      <c r="H10" s="19">
        <f t="shared" si="1"/>
        <v>13221269.992115611</v>
      </c>
      <c r="I10" s="19">
        <f t="shared" si="1"/>
        <v>14526641.214644082</v>
      </c>
      <c r="J10" s="19">
        <f t="shared" si="1"/>
        <v>15932660.04069306</v>
      </c>
      <c r="K10" s="19">
        <f t="shared" si="1"/>
        <v>8970812.6573142856</v>
      </c>
      <c r="L10" s="19">
        <f t="shared" si="1"/>
        <v>10882902.524153877</v>
      </c>
      <c r="M10" s="21"/>
      <c r="N10" s="2"/>
      <c r="O10" s="1"/>
    </row>
    <row r="11" spans="1:17" s="9" customFormat="1" ht="25.5" x14ac:dyDescent="0.3">
      <c r="A11" s="54"/>
      <c r="B11" s="60"/>
      <c r="C11" s="17" t="s">
        <v>106</v>
      </c>
      <c r="D11" s="18"/>
      <c r="E11" s="19">
        <f>SUM(F11:L11)</f>
        <v>3992755.0727300001</v>
      </c>
      <c r="F11" s="19">
        <f>F13</f>
        <v>265911.90000000002</v>
      </c>
      <c r="G11" s="19">
        <f t="shared" ref="G11:I11" si="2">G12+G13</f>
        <v>542020.69999999995</v>
      </c>
      <c r="H11" s="19">
        <f>H12+H13</f>
        <v>548871.95094000001</v>
      </c>
      <c r="I11" s="19">
        <f t="shared" si="2"/>
        <v>597385.46779000002</v>
      </c>
      <c r="J11" s="19">
        <f>J12+J13+J14</f>
        <v>1235630.4373999999</v>
      </c>
      <c r="K11" s="19">
        <f>K12+K13+K14</f>
        <v>747065.11660000007</v>
      </c>
      <c r="L11" s="19">
        <f t="shared" ref="L11" si="3">L12+L13+L14</f>
        <v>55869.5</v>
      </c>
      <c r="M11" s="22"/>
      <c r="N11" s="23"/>
      <c r="O11" s="1"/>
    </row>
    <row r="12" spans="1:17" s="9" customFormat="1" ht="18.75" x14ac:dyDescent="0.3">
      <c r="A12" s="54"/>
      <c r="B12" s="60"/>
      <c r="C12" s="17"/>
      <c r="D12" s="18">
        <v>810</v>
      </c>
      <c r="E12" s="19">
        <f t="shared" ref="E12:E35" si="4">SUM(F12:L12)</f>
        <v>1956268.8727299999</v>
      </c>
      <c r="F12" s="19" t="s">
        <v>1</v>
      </c>
      <c r="G12" s="19">
        <f>G983+G1215</f>
        <v>10270.6</v>
      </c>
      <c r="H12" s="19">
        <f>H739</f>
        <v>113251.05094</v>
      </c>
      <c r="I12" s="19">
        <f>I983</f>
        <v>32062.16779</v>
      </c>
      <c r="J12" s="19">
        <f>J739+J40</f>
        <v>997750.43739999994</v>
      </c>
      <c r="K12" s="19">
        <f t="shared" ref="K12:L12" si="5">K739+K40</f>
        <v>747065.11660000007</v>
      </c>
      <c r="L12" s="19">
        <f t="shared" si="5"/>
        <v>55869.5</v>
      </c>
      <c r="M12" s="16"/>
      <c r="N12" s="20"/>
      <c r="O12" s="1"/>
    </row>
    <row r="13" spans="1:17" s="9" customFormat="1" ht="18.75" x14ac:dyDescent="0.3">
      <c r="A13" s="54"/>
      <c r="B13" s="60"/>
      <c r="C13" s="17"/>
      <c r="D13" s="18">
        <v>812</v>
      </c>
      <c r="E13" s="19">
        <f t="shared" si="4"/>
        <v>1798606.2</v>
      </c>
      <c r="F13" s="19">
        <f>F40+F740+F1023+F1215</f>
        <v>265911.90000000002</v>
      </c>
      <c r="G13" s="19">
        <f>G40+G740+G1023</f>
        <v>531750.1</v>
      </c>
      <c r="H13" s="19">
        <f>H740</f>
        <v>435620.9</v>
      </c>
      <c r="I13" s="19">
        <f>I40+I740+I1023+I1215</f>
        <v>565323.30000000005</v>
      </c>
      <c r="J13" s="19">
        <f>J740</f>
        <v>0</v>
      </c>
      <c r="K13" s="19">
        <f t="shared" ref="K13:L13" si="6">K740</f>
        <v>0</v>
      </c>
      <c r="L13" s="19">
        <f t="shared" si="6"/>
        <v>0</v>
      </c>
      <c r="M13" s="16"/>
      <c r="N13" s="20"/>
      <c r="O13" s="1"/>
    </row>
    <row r="14" spans="1:17" s="9" customFormat="1" ht="18.75" x14ac:dyDescent="0.3">
      <c r="A14" s="54"/>
      <c r="B14" s="60"/>
      <c r="C14" s="17"/>
      <c r="D14" s="18">
        <v>860</v>
      </c>
      <c r="E14" s="19"/>
      <c r="F14" s="19"/>
      <c r="G14" s="19"/>
      <c r="H14" s="19"/>
      <c r="I14" s="19"/>
      <c r="J14" s="19">
        <f>J497</f>
        <v>237880</v>
      </c>
      <c r="K14" s="19"/>
      <c r="L14" s="19"/>
      <c r="M14" s="16"/>
      <c r="N14" s="20"/>
      <c r="O14" s="1"/>
    </row>
    <row r="15" spans="1:17" s="9" customFormat="1" ht="51" x14ac:dyDescent="0.3">
      <c r="A15" s="54"/>
      <c r="B15" s="60"/>
      <c r="C15" s="17" t="s">
        <v>107</v>
      </c>
      <c r="D15" s="18" t="s">
        <v>104</v>
      </c>
      <c r="E15" s="19">
        <f t="shared" si="4"/>
        <v>0</v>
      </c>
      <c r="F15" s="19"/>
      <c r="G15" s="19"/>
      <c r="H15" s="24"/>
      <c r="I15" s="19"/>
      <c r="J15" s="19"/>
      <c r="K15" s="19"/>
      <c r="L15" s="19"/>
      <c r="M15" s="16"/>
      <c r="O15" s="1"/>
    </row>
    <row r="16" spans="1:17" s="9" customFormat="1" ht="25.5" x14ac:dyDescent="0.3">
      <c r="A16" s="54"/>
      <c r="B16" s="60"/>
      <c r="C16" s="17" t="s">
        <v>108</v>
      </c>
      <c r="D16" s="18" t="s">
        <v>104</v>
      </c>
      <c r="E16" s="19">
        <f t="shared" ref="E16:L16" si="7">SUM(E19:E33)</f>
        <v>74490692.145738408</v>
      </c>
      <c r="F16" s="19">
        <f t="shared" si="7"/>
        <v>8416105.0090999994</v>
      </c>
      <c r="G16" s="19">
        <f t="shared" si="7"/>
        <v>9791163.1551156081</v>
      </c>
      <c r="H16" s="19">
        <f t="shared" si="7"/>
        <v>11938377.946692806</v>
      </c>
      <c r="I16" s="19">
        <f t="shared" si="7"/>
        <v>13028657.117289999</v>
      </c>
      <c r="J16" s="19">
        <f t="shared" si="7"/>
        <v>13737141.763079999</v>
      </c>
      <c r="K16" s="19">
        <f t="shared" si="7"/>
        <v>7497000.6450000005</v>
      </c>
      <c r="L16" s="19">
        <f t="shared" si="7"/>
        <v>10082246.50946</v>
      </c>
      <c r="M16" s="1"/>
      <c r="N16" s="20"/>
      <c r="O16" s="1"/>
    </row>
    <row r="17" spans="1:15" s="9" customFormat="1" ht="18.75" hidden="1" customHeight="1" x14ac:dyDescent="0.3">
      <c r="A17" s="54"/>
      <c r="B17" s="60"/>
      <c r="C17" s="17"/>
      <c r="D17" s="25">
        <v>804</v>
      </c>
      <c r="E17" s="19">
        <f t="shared" si="4"/>
        <v>0</v>
      </c>
      <c r="F17" s="19">
        <f>F43+F743+F1026+F1218</f>
        <v>0</v>
      </c>
      <c r="G17" s="19">
        <f>G43+G743+G1026+G1218</f>
        <v>0</v>
      </c>
      <c r="H17" s="19">
        <f>H43+H743+H1026+H1218</f>
        <v>0</v>
      </c>
      <c r="I17" s="19">
        <f>I43+I743+I1026+I1218</f>
        <v>0</v>
      </c>
      <c r="J17" s="26"/>
      <c r="K17" s="27"/>
      <c r="L17" s="26"/>
      <c r="M17" s="1"/>
      <c r="N17" s="2"/>
      <c r="O17" s="1"/>
    </row>
    <row r="18" spans="1:15" s="9" customFormat="1" ht="18.75" hidden="1" customHeight="1" x14ac:dyDescent="0.3">
      <c r="A18" s="54"/>
      <c r="B18" s="60"/>
      <c r="C18" s="17"/>
      <c r="D18" s="25">
        <v>808</v>
      </c>
      <c r="E18" s="19">
        <f t="shared" si="4"/>
        <v>0</v>
      </c>
      <c r="F18" s="19">
        <f>F44+F744+F1027+F1219</f>
        <v>0</v>
      </c>
      <c r="G18" s="19">
        <f>G44+G744+G1027+G1219</f>
        <v>0</v>
      </c>
      <c r="H18" s="19">
        <f>H44+H744+H1027+H1219</f>
        <v>0</v>
      </c>
      <c r="I18" s="19">
        <f>I44+I744+I1027+I1219</f>
        <v>0</v>
      </c>
      <c r="J18" s="26"/>
      <c r="K18" s="27"/>
      <c r="L18" s="26"/>
      <c r="M18" s="1"/>
      <c r="N18" s="2"/>
      <c r="O18" s="1"/>
    </row>
    <row r="19" spans="1:15" s="9" customFormat="1" ht="18.75" x14ac:dyDescent="0.3">
      <c r="A19" s="54"/>
      <c r="B19" s="60"/>
      <c r="C19" s="17"/>
      <c r="D19" s="25">
        <v>810</v>
      </c>
      <c r="E19" s="19">
        <f>SUM(F19:L19)</f>
        <v>72203573.773039997</v>
      </c>
      <c r="F19" s="19">
        <f t="shared" ref="F19:L19" si="8">F45+F745+F1025+F1217</f>
        <v>8159989.9125700006</v>
      </c>
      <c r="G19" s="19">
        <f t="shared" si="8"/>
        <v>9416068.8431699984</v>
      </c>
      <c r="H19" s="19">
        <f t="shared" si="8"/>
        <v>10884090.747400001</v>
      </c>
      <c r="I19" s="19">
        <f t="shared" si="8"/>
        <v>12506449.84017</v>
      </c>
      <c r="J19" s="19">
        <f t="shared" si="8"/>
        <v>13657727.27527</v>
      </c>
      <c r="K19" s="19">
        <f t="shared" si="8"/>
        <v>7497000.6450000005</v>
      </c>
      <c r="L19" s="19">
        <f t="shared" si="8"/>
        <v>10082246.50946</v>
      </c>
      <c r="M19" s="1"/>
      <c r="N19" s="2"/>
      <c r="O19" s="1"/>
    </row>
    <row r="20" spans="1:15" s="9" customFormat="1" ht="18.75" x14ac:dyDescent="0.3">
      <c r="A20" s="54"/>
      <c r="B20" s="60"/>
      <c r="C20" s="17"/>
      <c r="D20" s="25">
        <v>812</v>
      </c>
      <c r="E20" s="19">
        <f t="shared" si="4"/>
        <v>269295.06624999992</v>
      </c>
      <c r="F20" s="19">
        <f>F46+F746+F1029+F1221</f>
        <v>46399.480999999971</v>
      </c>
      <c r="G20" s="19">
        <f>G46+G746+G1029+G1221</f>
        <v>48582.573999999993</v>
      </c>
      <c r="H20" s="19">
        <f>H46+H746+H1029+H1221</f>
        <v>43749.258000000002</v>
      </c>
      <c r="I20" s="19">
        <f>I46+I746+I1029+I1221</f>
        <v>90710.973249999995</v>
      </c>
      <c r="J20" s="19">
        <f>J46+J746+J1029+J1221</f>
        <v>39852.78</v>
      </c>
      <c r="K20" s="19">
        <f>K46+K746+K1029+K1221</f>
        <v>0</v>
      </c>
      <c r="L20" s="19">
        <f>L46+L746+L1029+L1221</f>
        <v>0</v>
      </c>
      <c r="M20" s="1"/>
      <c r="N20" s="2"/>
      <c r="O20" s="1"/>
    </row>
    <row r="21" spans="1:15" s="9" customFormat="1" ht="18.75" x14ac:dyDescent="0.3">
      <c r="A21" s="54"/>
      <c r="B21" s="60"/>
      <c r="C21" s="28"/>
      <c r="D21" s="25">
        <v>813</v>
      </c>
      <c r="E21" s="19">
        <f t="shared" si="4"/>
        <v>73148.222730000009</v>
      </c>
      <c r="F21" s="19">
        <f>F47+F747+F1030+F1222</f>
        <v>2380</v>
      </c>
      <c r="G21" s="19">
        <f>G47+G747+G1030+G1222</f>
        <v>1700</v>
      </c>
      <c r="H21" s="19">
        <f>H47+H747+H1030+H1222</f>
        <v>32583.368859999999</v>
      </c>
      <c r="I21" s="19">
        <f>I47+I747+I1030+I1222</f>
        <v>36484.853869999999</v>
      </c>
      <c r="J21" s="19">
        <f>J47+J747+J1030+J1222</f>
        <v>0</v>
      </c>
      <c r="K21" s="19">
        <f>K47+K747+K1030+K1222</f>
        <v>0</v>
      </c>
      <c r="L21" s="19">
        <f>L47+L747+L1030+L1222</f>
        <v>0</v>
      </c>
      <c r="M21" s="1"/>
      <c r="N21" s="2"/>
      <c r="O21" s="1"/>
    </row>
    <row r="22" spans="1:15" s="9" customFormat="1" ht="18.75" hidden="1" customHeight="1" x14ac:dyDescent="0.3">
      <c r="A22" s="54"/>
      <c r="B22" s="60"/>
      <c r="C22" s="28"/>
      <c r="D22" s="25">
        <v>814</v>
      </c>
      <c r="E22" s="19">
        <f t="shared" si="4"/>
        <v>0</v>
      </c>
      <c r="F22" s="19">
        <f>F48+F748+F1031+F1223</f>
        <v>0</v>
      </c>
      <c r="G22" s="19">
        <f>G48+G748+G1031+G1223</f>
        <v>0</v>
      </c>
      <c r="H22" s="19">
        <f>H48+H748+H1031+H1223</f>
        <v>0</v>
      </c>
      <c r="I22" s="19">
        <f>I48+I748+I1031+I1223</f>
        <v>0</v>
      </c>
      <c r="J22" s="26"/>
      <c r="K22" s="27"/>
      <c r="L22" s="26"/>
      <c r="M22" s="1"/>
      <c r="N22" s="2"/>
      <c r="O22" s="1"/>
    </row>
    <row r="23" spans="1:15" s="9" customFormat="1" ht="18.75" x14ac:dyDescent="0.3">
      <c r="A23" s="54"/>
      <c r="B23" s="60"/>
      <c r="C23" s="17"/>
      <c r="D23" s="25">
        <v>815</v>
      </c>
      <c r="E23" s="19">
        <f t="shared" si="4"/>
        <v>13000</v>
      </c>
      <c r="F23" s="19">
        <f>F49+F749+F1032+F1224</f>
        <v>10000</v>
      </c>
      <c r="G23" s="19">
        <f>G49+G749+G1032+G1224</f>
        <v>1900</v>
      </c>
      <c r="H23" s="19">
        <f>H49+H749+H1032+H1224</f>
        <v>1100</v>
      </c>
      <c r="I23" s="19">
        <f>I49+I749+I1032+I1224</f>
        <v>0</v>
      </c>
      <c r="J23" s="19">
        <f>J49+J749+J1032+J1224</f>
        <v>0</v>
      </c>
      <c r="K23" s="19">
        <f>K49+K749+K1032+K1224</f>
        <v>0</v>
      </c>
      <c r="L23" s="19">
        <f>L49+L749+L1032+L1224</f>
        <v>0</v>
      </c>
      <c r="M23" s="1"/>
      <c r="N23" s="2"/>
      <c r="O23" s="1"/>
    </row>
    <row r="24" spans="1:15" s="9" customFormat="1" ht="18.75" x14ac:dyDescent="0.3">
      <c r="A24" s="54"/>
      <c r="B24" s="60"/>
      <c r="C24" s="17"/>
      <c r="D24" s="25">
        <v>816</v>
      </c>
      <c r="E24" s="19">
        <f t="shared" si="4"/>
        <v>3259.9999900000003</v>
      </c>
      <c r="F24" s="19">
        <f>F50+F750+F1033+F1225</f>
        <v>1609.99999</v>
      </c>
      <c r="G24" s="19">
        <f>G50+G750+G1033+G1225</f>
        <v>1150</v>
      </c>
      <c r="H24" s="19">
        <f>H50+H750+H1033+H1225</f>
        <v>0</v>
      </c>
      <c r="I24" s="19">
        <f>I50+I750+I1033+I1225</f>
        <v>500</v>
      </c>
      <c r="J24" s="19">
        <f>J50</f>
        <v>0</v>
      </c>
      <c r="K24" s="19">
        <f>K50+K750+K1033+K1225</f>
        <v>0</v>
      </c>
      <c r="L24" s="19">
        <f>L50+L750+L1033+L1225</f>
        <v>0</v>
      </c>
      <c r="M24" s="1"/>
      <c r="N24" s="2"/>
      <c r="O24" s="1"/>
    </row>
    <row r="25" spans="1:15" s="9" customFormat="1" ht="18.75" hidden="1" customHeight="1" x14ac:dyDescent="0.3">
      <c r="A25" s="54"/>
      <c r="B25" s="60"/>
      <c r="C25" s="17"/>
      <c r="D25" s="25">
        <v>819</v>
      </c>
      <c r="E25" s="19">
        <f t="shared" si="4"/>
        <v>0</v>
      </c>
      <c r="F25" s="19">
        <f>F51+F751+F1034+F1226</f>
        <v>0</v>
      </c>
      <c r="G25" s="19">
        <f>G51+G751+G1034+G1226</f>
        <v>0</v>
      </c>
      <c r="H25" s="19">
        <f>H51+H751+H1034+H1226</f>
        <v>0</v>
      </c>
      <c r="I25" s="19">
        <f>I51+I751+I1034+I1226</f>
        <v>0</v>
      </c>
      <c r="J25" s="26"/>
      <c r="K25" s="27"/>
      <c r="L25" s="26"/>
      <c r="M25" s="1"/>
      <c r="N25" s="2"/>
      <c r="O25" s="1"/>
    </row>
    <row r="26" spans="1:15" s="9" customFormat="1" ht="18.75" hidden="1" customHeight="1" x14ac:dyDescent="0.3">
      <c r="A26" s="54"/>
      <c r="B26" s="60"/>
      <c r="C26" s="17"/>
      <c r="D26" s="25">
        <v>826</v>
      </c>
      <c r="E26" s="19">
        <f t="shared" si="4"/>
        <v>0</v>
      </c>
      <c r="F26" s="19">
        <f>F52+F752+F1035+F1227</f>
        <v>0</v>
      </c>
      <c r="G26" s="19">
        <f>G52+G752+G1035+G1227</f>
        <v>0</v>
      </c>
      <c r="H26" s="19">
        <f>H52+H752+H1035+H1227</f>
        <v>0</v>
      </c>
      <c r="I26" s="19">
        <f>I52+I752+I1035+I1227</f>
        <v>0</v>
      </c>
      <c r="J26" s="26"/>
      <c r="K26" s="27"/>
      <c r="L26" s="26"/>
      <c r="M26" s="1"/>
      <c r="N26" s="2"/>
      <c r="O26" s="1"/>
    </row>
    <row r="27" spans="1:15" s="9" customFormat="1" ht="18.75" x14ac:dyDescent="0.3">
      <c r="A27" s="54"/>
      <c r="B27" s="60"/>
      <c r="C27" s="17"/>
      <c r="D27" s="25">
        <v>829</v>
      </c>
      <c r="E27" s="19">
        <f t="shared" si="4"/>
        <v>699.69299999999998</v>
      </c>
      <c r="F27" s="19">
        <f>F53+F753+F1036+F1228</f>
        <v>400</v>
      </c>
      <c r="G27" s="19">
        <f>G53+G753+G1036+G1228</f>
        <v>299.69299999999998</v>
      </c>
      <c r="H27" s="19">
        <f>H53+H753+H1036+H1228</f>
        <v>0</v>
      </c>
      <c r="I27" s="19">
        <f>I53+I753+I1036+I1228</f>
        <v>0</v>
      </c>
      <c r="J27" s="19">
        <f>J53+J753+J1036+J1228</f>
        <v>0</v>
      </c>
      <c r="K27" s="19">
        <f>K53+K753+K1036+K1228</f>
        <v>0</v>
      </c>
      <c r="L27" s="19">
        <f>L53+L753+L1036+L1228</f>
        <v>0</v>
      </c>
      <c r="M27" s="1"/>
      <c r="N27" s="2"/>
      <c r="O27" s="1"/>
    </row>
    <row r="28" spans="1:15" s="9" customFormat="1" ht="18.75" hidden="1" customHeight="1" x14ac:dyDescent="0.3">
      <c r="A28" s="54"/>
      <c r="B28" s="60"/>
      <c r="C28" s="17"/>
      <c r="D28" s="25">
        <v>832</v>
      </c>
      <c r="E28" s="19">
        <f t="shared" si="4"/>
        <v>0</v>
      </c>
      <c r="F28" s="19">
        <f>F54+F754+F1037+F1229</f>
        <v>0</v>
      </c>
      <c r="G28" s="19">
        <f>G54+G754+G1037+G1229</f>
        <v>0</v>
      </c>
      <c r="H28" s="19">
        <f>H54+H754+H1037+H1229</f>
        <v>0</v>
      </c>
      <c r="I28" s="19">
        <f>I54+I754+I1037+I1229</f>
        <v>0</v>
      </c>
      <c r="J28" s="26"/>
      <c r="K28" s="27"/>
      <c r="L28" s="26"/>
      <c r="M28" s="1"/>
      <c r="N28" s="2"/>
      <c r="O28" s="1"/>
    </row>
    <row r="29" spans="1:15" s="9" customFormat="1" ht="18.75" x14ac:dyDescent="0.3">
      <c r="A29" s="54"/>
      <c r="B29" s="60"/>
      <c r="C29" s="17"/>
      <c r="D29" s="25">
        <v>843</v>
      </c>
      <c r="E29" s="19">
        <f t="shared" si="4"/>
        <v>1772960.82941</v>
      </c>
      <c r="F29" s="19">
        <f>F55+F755</f>
        <v>101835.74</v>
      </c>
      <c r="G29" s="19">
        <f>G55+G755</f>
        <v>317784.93731999997</v>
      </c>
      <c r="H29" s="19">
        <f>H55+H755+H1038+H1230</f>
        <v>958828.70209000004</v>
      </c>
      <c r="I29" s="19">
        <f>I55+I755+I1038+I1230</f>
        <v>394511.45</v>
      </c>
      <c r="J29" s="19">
        <f>J55+J755+J1038+J1230</f>
        <v>0</v>
      </c>
      <c r="K29" s="19">
        <f>K55+K755+K1038+K1230</f>
        <v>0</v>
      </c>
      <c r="L29" s="19">
        <f>L55+L755+L1038+L1230</f>
        <v>0</v>
      </c>
      <c r="M29" s="1"/>
      <c r="N29" s="2"/>
      <c r="O29" s="1"/>
    </row>
    <row r="30" spans="1:15" s="9" customFormat="1" ht="18.75" x14ac:dyDescent="0.3">
      <c r="A30" s="54"/>
      <c r="B30" s="60"/>
      <c r="C30" s="17"/>
      <c r="D30" s="25">
        <v>847</v>
      </c>
      <c r="E30" s="19">
        <f t="shared" si="4"/>
        <v>5092.04</v>
      </c>
      <c r="F30" s="19">
        <f>F56+F756+F1039+F1231</f>
        <v>2593</v>
      </c>
      <c r="G30" s="19">
        <f>G56+G756+G1039+G1231</f>
        <v>1500</v>
      </c>
      <c r="H30" s="19">
        <f>H56+H756+H1039+H1231</f>
        <v>999.04</v>
      </c>
      <c r="I30" s="19">
        <f>I56+I756+I1039+I1231</f>
        <v>0</v>
      </c>
      <c r="J30" s="19">
        <f>J56+J756+J1039+J1231</f>
        <v>0</v>
      </c>
      <c r="K30" s="19">
        <f>K56+K756+K1039+K1231</f>
        <v>0</v>
      </c>
      <c r="L30" s="19">
        <f>L56+L756+L1039+L1231</f>
        <v>0</v>
      </c>
      <c r="M30" s="1"/>
      <c r="N30" s="2"/>
      <c r="O30" s="1"/>
    </row>
    <row r="31" spans="1:15" s="9" customFormat="1" ht="18.75" x14ac:dyDescent="0.3">
      <c r="A31" s="54"/>
      <c r="B31" s="60"/>
      <c r="C31" s="17"/>
      <c r="D31" s="25">
        <v>848</v>
      </c>
      <c r="E31" s="19">
        <f t="shared" si="4"/>
        <v>367.6</v>
      </c>
      <c r="F31" s="19">
        <f>F57+F757+F1040+F1232</f>
        <v>367.6</v>
      </c>
      <c r="G31" s="19">
        <f>G57+G757+G1040+G1232</f>
        <v>0</v>
      </c>
      <c r="H31" s="19">
        <f>H57+H757+H1040+H1232</f>
        <v>0</v>
      </c>
      <c r="I31" s="19">
        <f>I57+I757+I1040+I1232</f>
        <v>0</v>
      </c>
      <c r="J31" s="19">
        <f>J57+J757+J1040+J1232</f>
        <v>0</v>
      </c>
      <c r="K31" s="19">
        <f>K57+K757+K1040+K1232</f>
        <v>0</v>
      </c>
      <c r="L31" s="19">
        <f>L57+L757+L1040+L1232</f>
        <v>0</v>
      </c>
      <c r="M31" s="1"/>
      <c r="N31" s="2"/>
      <c r="O31" s="1"/>
    </row>
    <row r="32" spans="1:15" s="9" customFormat="1" ht="18.75" x14ac:dyDescent="0.3">
      <c r="A32" s="54"/>
      <c r="B32" s="60"/>
      <c r="C32" s="17"/>
      <c r="D32" s="25">
        <v>857</v>
      </c>
      <c r="E32" s="19">
        <f t="shared" si="4"/>
        <v>85651.245540000004</v>
      </c>
      <c r="F32" s="19">
        <f>F58+F758+F1041+F1233</f>
        <v>85651.245540000004</v>
      </c>
      <c r="G32" s="19">
        <f>G58+G758+G1041+G1233</f>
        <v>0</v>
      </c>
      <c r="H32" s="19">
        <f>H58+H758+H1041+H1233</f>
        <v>0</v>
      </c>
      <c r="I32" s="19">
        <f>I58+I758+I1041+I1233</f>
        <v>0</v>
      </c>
      <c r="J32" s="19">
        <f>J58+J758+J1041+J1233</f>
        <v>0</v>
      </c>
      <c r="K32" s="19">
        <f>K58+K758+K1041+K1233</f>
        <v>0</v>
      </c>
      <c r="L32" s="19">
        <f>L58+L758+L1041+L1233</f>
        <v>0</v>
      </c>
      <c r="M32" s="1"/>
      <c r="N32" s="2"/>
      <c r="O32" s="1"/>
    </row>
    <row r="33" spans="1:15" s="9" customFormat="1" ht="18.75" x14ac:dyDescent="0.3">
      <c r="A33" s="54"/>
      <c r="B33" s="60"/>
      <c r="C33" s="17"/>
      <c r="D33" s="25">
        <v>860</v>
      </c>
      <c r="E33" s="19">
        <f t="shared" ref="E33" si="9">SUM(F33:L33)</f>
        <v>63643.675778416829</v>
      </c>
      <c r="F33" s="19">
        <f>F59+F759+F1042+F1234</f>
        <v>4878.03</v>
      </c>
      <c r="G33" s="19">
        <f>G59+G759+G1042+G1234</f>
        <v>2177.1076256112228</v>
      </c>
      <c r="H33" s="19">
        <f>H59+H759+H1042+H1234</f>
        <v>17026.83034280561</v>
      </c>
      <c r="I33" s="19">
        <v>0</v>
      </c>
      <c r="J33" s="19">
        <f>J59</f>
        <v>39561.70781</v>
      </c>
      <c r="K33" s="19">
        <f t="shared" ref="K33:L33" si="10">K59</f>
        <v>0</v>
      </c>
      <c r="L33" s="19">
        <f t="shared" si="10"/>
        <v>0</v>
      </c>
      <c r="M33" s="1"/>
      <c r="N33" s="2"/>
      <c r="O33" s="1"/>
    </row>
    <row r="34" spans="1:15" s="9" customFormat="1" ht="25.5" x14ac:dyDescent="0.3">
      <c r="A34" s="54"/>
      <c r="B34" s="60"/>
      <c r="C34" s="17" t="s">
        <v>109</v>
      </c>
      <c r="D34" s="25" t="s">
        <v>104</v>
      </c>
      <c r="E34" s="19">
        <f t="shared" si="4"/>
        <v>156150.70712086582</v>
      </c>
      <c r="F34" s="19">
        <f>F60+F759+F1042+F1234</f>
        <v>13116.720000000001</v>
      </c>
      <c r="G34" s="19">
        <f>G60+G759+G1042+G1234</f>
        <v>10677.49645275408</v>
      </c>
      <c r="H34" s="19">
        <f>H60+H759+H1042+H1234</f>
        <v>19805.120342805611</v>
      </c>
      <c r="I34" s="19">
        <f>I60+I759+I1042+I1234</f>
        <v>89164.766964081631</v>
      </c>
      <c r="J34" s="19">
        <f>J60+J759+J1042+J1234</f>
        <v>11853.192953061221</v>
      </c>
      <c r="K34" s="19">
        <f>K60+K759+K1042+K1234</f>
        <v>6746.8957142857143</v>
      </c>
      <c r="L34" s="19">
        <f>L60+L759+L1042+L1234</f>
        <v>4786.5146938775506</v>
      </c>
      <c r="M34" s="1"/>
      <c r="N34" s="2"/>
      <c r="O34" s="1"/>
    </row>
    <row r="35" spans="1:15" s="9" customFormat="1" ht="25.5" x14ac:dyDescent="0.3">
      <c r="A35" s="54"/>
      <c r="B35" s="60"/>
      <c r="C35" s="17" t="s">
        <v>110</v>
      </c>
      <c r="D35" s="25" t="s">
        <v>104</v>
      </c>
      <c r="E35" s="19">
        <f t="shared" si="4"/>
        <v>0</v>
      </c>
      <c r="F35" s="19">
        <f>F61+F760+F1043+F1235</f>
        <v>0</v>
      </c>
      <c r="G35" s="19">
        <f>G61+G760+G1043+G1235</f>
        <v>0</v>
      </c>
      <c r="H35" s="19">
        <f>H61+H760+H1043+H1235</f>
        <v>0</v>
      </c>
      <c r="I35" s="19">
        <f>I61+I760+I1043+I1235</f>
        <v>0</v>
      </c>
      <c r="J35" s="19">
        <f>J61+J760+J1043+J1235</f>
        <v>0</v>
      </c>
      <c r="K35" s="19">
        <f>K61+K760+K1043+K1235</f>
        <v>0</v>
      </c>
      <c r="L35" s="19">
        <f>L61+L760+L1043+L1235</f>
        <v>0</v>
      </c>
      <c r="M35" s="1"/>
      <c r="N35" s="2"/>
      <c r="O35" s="1"/>
    </row>
    <row r="36" spans="1:15" s="9" customFormat="1" ht="41.25" customHeight="1" x14ac:dyDescent="0.3">
      <c r="A36" s="54"/>
      <c r="B36" s="60"/>
      <c r="C36" s="17" t="s">
        <v>111</v>
      </c>
      <c r="D36" s="25" t="s">
        <v>104</v>
      </c>
      <c r="E36" s="19">
        <f>SUM(F36:L36)</f>
        <v>4753423.4840000002</v>
      </c>
      <c r="F36" s="19">
        <f>F62+F761+F1044+F1236</f>
        <v>500000</v>
      </c>
      <c r="G36" s="19">
        <f>G62+G761+G1044+G1236</f>
        <v>619740</v>
      </c>
      <c r="H36" s="19">
        <f>H62+H761+H1044+H1236</f>
        <v>666822.78514000005</v>
      </c>
      <c r="I36" s="19">
        <f>I62+I761+I1044+I1236</f>
        <v>768826.05160000001</v>
      </c>
      <c r="J36" s="19">
        <f>J62+J761+J1044+J1236</f>
        <v>738034.64726</v>
      </c>
      <c r="K36" s="19">
        <f>K62+K761+K1044+K1236</f>
        <v>720000</v>
      </c>
      <c r="L36" s="19">
        <f>L62+L761+L1044+L1236</f>
        <v>740000</v>
      </c>
      <c r="M36" s="1"/>
      <c r="N36" s="2"/>
      <c r="O36" s="1"/>
    </row>
    <row r="37" spans="1:15" s="9" customFormat="1" ht="54.75" customHeight="1" x14ac:dyDescent="0.3">
      <c r="A37" s="55"/>
      <c r="B37" s="61"/>
      <c r="C37" s="17" t="s">
        <v>112</v>
      </c>
      <c r="D37" s="25">
        <v>810</v>
      </c>
      <c r="E37" s="19">
        <f>SUM(F37:L37)</f>
        <v>300000</v>
      </c>
      <c r="F37" s="19">
        <f>F762</f>
        <v>0</v>
      </c>
      <c r="G37" s="19">
        <f t="shared" ref="G37:L37" si="11">G762</f>
        <v>0</v>
      </c>
      <c r="H37" s="19">
        <f t="shared" si="11"/>
        <v>47392.188999999998</v>
      </c>
      <c r="I37" s="19">
        <f t="shared" si="11"/>
        <v>42607.811000000002</v>
      </c>
      <c r="J37" s="19">
        <f t="shared" si="11"/>
        <v>210000</v>
      </c>
      <c r="K37" s="19">
        <f t="shared" si="11"/>
        <v>0</v>
      </c>
      <c r="L37" s="19">
        <f t="shared" si="11"/>
        <v>0</v>
      </c>
      <c r="M37" s="1"/>
      <c r="N37" s="2"/>
      <c r="O37" s="1"/>
    </row>
    <row r="38" spans="1:15" s="9" customFormat="1" ht="15" x14ac:dyDescent="0.25">
      <c r="A38" s="51" t="s">
        <v>2</v>
      </c>
      <c r="B38" s="52" t="s">
        <v>113</v>
      </c>
      <c r="C38" s="17" t="s">
        <v>103</v>
      </c>
      <c r="D38" s="25" t="s">
        <v>104</v>
      </c>
      <c r="E38" s="19">
        <f>SUM(F38:L38)</f>
        <v>65640790.284272447</v>
      </c>
      <c r="F38" s="19">
        <f>F39+F41</f>
        <v>6847311.9285600008</v>
      </c>
      <c r="G38" s="19">
        <f t="shared" ref="G38:L38" si="12">G39+G41</f>
        <v>8468615.4402371421</v>
      </c>
      <c r="H38" s="19">
        <f t="shared" si="12"/>
        <v>10362784.673859999</v>
      </c>
      <c r="I38" s="19">
        <f>I39+I41</f>
        <v>11180494.388514081</v>
      </c>
      <c r="J38" s="19">
        <f>J39+J41</f>
        <v>12370257.116093062</v>
      </c>
      <c r="K38" s="19">
        <f t="shared" si="12"/>
        <v>6950703.0023142854</v>
      </c>
      <c r="L38" s="19">
        <f t="shared" si="12"/>
        <v>9460623.7346938774</v>
      </c>
      <c r="M38" s="22"/>
      <c r="N38" s="22"/>
      <c r="O38" s="22"/>
    </row>
    <row r="39" spans="1:15" s="9" customFormat="1" ht="38.25" x14ac:dyDescent="0.25">
      <c r="A39" s="51"/>
      <c r="B39" s="52"/>
      <c r="C39" s="17" t="s">
        <v>105</v>
      </c>
      <c r="D39" s="25" t="s">
        <v>104</v>
      </c>
      <c r="E39" s="19">
        <f>SUM(F39:L39)</f>
        <v>65640790.284272447</v>
      </c>
      <c r="F39" s="19">
        <f t="shared" ref="F39:L39" si="13">F40+F42+F60+F61+F62</f>
        <v>6847311.9285600008</v>
      </c>
      <c r="G39" s="19">
        <f t="shared" si="13"/>
        <v>8468615.4402371421</v>
      </c>
      <c r="H39" s="19">
        <f t="shared" si="13"/>
        <v>10362784.673859999</v>
      </c>
      <c r="I39" s="19">
        <f>I40+I42+I60+I61+I62</f>
        <v>11180494.388514081</v>
      </c>
      <c r="J39" s="19">
        <f>J40+J42+J60+J61+J62</f>
        <v>12370257.116093062</v>
      </c>
      <c r="K39" s="19">
        <f t="shared" si="13"/>
        <v>6950703.0023142854</v>
      </c>
      <c r="L39" s="19">
        <f t="shared" si="13"/>
        <v>9460623.7346938774</v>
      </c>
      <c r="M39" s="22"/>
      <c r="N39" s="22"/>
      <c r="O39" s="22"/>
    </row>
    <row r="40" spans="1:15" s="9" customFormat="1" ht="25.5" x14ac:dyDescent="0.25">
      <c r="A40" s="51"/>
      <c r="B40" s="52"/>
      <c r="C40" s="17" t="s">
        <v>106</v>
      </c>
      <c r="D40" s="25">
        <v>810</v>
      </c>
      <c r="E40" s="19">
        <f>SUM(F40:L40)</f>
        <v>730227.86100000003</v>
      </c>
      <c r="F40" s="19">
        <f t="shared" ref="F40:I41" si="14">F65+F89+F113+F137+F161+F185+F209+F233+F257+F281+F305+F329+F353+F377+F401+F425+F449+F473+F497+F522+F546+F570+F594+F618+F642</f>
        <v>0</v>
      </c>
      <c r="G40" s="19">
        <f t="shared" si="14"/>
        <v>0</v>
      </c>
      <c r="H40" s="19">
        <f t="shared" si="14"/>
        <v>0</v>
      </c>
      <c r="I40" s="19">
        <f t="shared" si="14"/>
        <v>0</v>
      </c>
      <c r="J40" s="29">
        <f>J305</f>
        <v>252091.14439999999</v>
      </c>
      <c r="K40" s="29">
        <f>K305</f>
        <v>478136.71659999999</v>
      </c>
      <c r="L40" s="29">
        <f>L305</f>
        <v>0</v>
      </c>
      <c r="M40" s="22"/>
      <c r="N40" s="22"/>
      <c r="O40" s="22"/>
    </row>
    <row r="41" spans="1:15" s="9" customFormat="1" ht="51" x14ac:dyDescent="0.25">
      <c r="A41" s="51"/>
      <c r="B41" s="52"/>
      <c r="C41" s="17" t="s">
        <v>107</v>
      </c>
      <c r="D41" s="25" t="s">
        <v>104</v>
      </c>
      <c r="E41" s="19">
        <f>SUM(F41:I41)</f>
        <v>0</v>
      </c>
      <c r="F41" s="19">
        <f t="shared" si="14"/>
        <v>0</v>
      </c>
      <c r="G41" s="19">
        <f t="shared" si="14"/>
        <v>0</v>
      </c>
      <c r="H41" s="19">
        <f t="shared" si="14"/>
        <v>0</v>
      </c>
      <c r="I41" s="19">
        <f t="shared" si="14"/>
        <v>0</v>
      </c>
      <c r="J41" s="29"/>
      <c r="K41" s="29"/>
      <c r="L41" s="29"/>
      <c r="M41" s="22"/>
      <c r="N41" s="22"/>
      <c r="O41" s="22"/>
    </row>
    <row r="42" spans="1:15" s="9" customFormat="1" ht="38.25" x14ac:dyDescent="0.25">
      <c r="A42" s="51"/>
      <c r="B42" s="52"/>
      <c r="C42" s="17" t="s">
        <v>114</v>
      </c>
      <c r="D42" s="25" t="s">
        <v>104</v>
      </c>
      <c r="E42" s="19">
        <f>SUM(E45:E59)</f>
        <v>64874863.932150006</v>
      </c>
      <c r="F42" s="19">
        <f>SUM(F45:F59)</f>
        <v>6839073.2385600004</v>
      </c>
      <c r="G42" s="19">
        <f t="shared" ref="G42:H42" si="15">SUM(G45:G59)</f>
        <v>8460115.0514099989</v>
      </c>
      <c r="H42" s="19">
        <f t="shared" si="15"/>
        <v>10360006.383859999</v>
      </c>
      <c r="I42" s="19">
        <f>SUM(I45:I59)</f>
        <v>11177360.83928</v>
      </c>
      <c r="J42" s="19">
        <f>SUM(J45:J59)</f>
        <v>12113726.719040001</v>
      </c>
      <c r="K42" s="19">
        <f t="shared" ref="K42:L42" si="16">SUM(K45:K59)</f>
        <v>6468142.7000000002</v>
      </c>
      <c r="L42" s="19">
        <f t="shared" si="16"/>
        <v>9456439</v>
      </c>
      <c r="M42" s="22"/>
      <c r="N42" s="22"/>
      <c r="O42" s="22"/>
    </row>
    <row r="43" spans="1:15" s="9" customFormat="1" ht="15" x14ac:dyDescent="0.25">
      <c r="A43" s="51"/>
      <c r="B43" s="52"/>
      <c r="C43" s="17"/>
      <c r="D43" s="25">
        <v>804</v>
      </c>
      <c r="E43" s="19">
        <f>SUM(F43:H43)</f>
        <v>0</v>
      </c>
      <c r="F43" s="19">
        <f t="shared" ref="F43:I44" si="17">F68+F92+F116+F140+F164+F188+F212+F236+F260+F284+F308+F332+F356+F380+F404+F428+F452+F476+F500+F525+F549+F573+F597+F621+F645</f>
        <v>0</v>
      </c>
      <c r="G43" s="19">
        <f t="shared" si="17"/>
        <v>0</v>
      </c>
      <c r="H43" s="19">
        <f t="shared" si="17"/>
        <v>0</v>
      </c>
      <c r="I43" s="19">
        <f>I68+I92+I116+I140+I164+I188+I212+I236+I260+I284+I308+I332+I356+I380+I404+I428+I452+I476+I500+I525+I549+I573+I597+I621+I645</f>
        <v>0</v>
      </c>
      <c r="J43" s="29"/>
      <c r="K43" s="29"/>
      <c r="L43" s="29"/>
      <c r="M43" s="22"/>
      <c r="N43" s="22"/>
      <c r="O43" s="22"/>
    </row>
    <row r="44" spans="1:15" s="9" customFormat="1" ht="15" x14ac:dyDescent="0.25">
      <c r="A44" s="51"/>
      <c r="B44" s="52"/>
      <c r="C44" s="17"/>
      <c r="D44" s="25">
        <v>808</v>
      </c>
      <c r="E44" s="19">
        <f>SUM(F44:H44)</f>
        <v>0</v>
      </c>
      <c r="F44" s="19">
        <f t="shared" si="17"/>
        <v>0</v>
      </c>
      <c r="G44" s="19">
        <f t="shared" si="17"/>
        <v>0</v>
      </c>
      <c r="H44" s="19">
        <f t="shared" si="17"/>
        <v>0</v>
      </c>
      <c r="I44" s="19">
        <f t="shared" si="17"/>
        <v>0</v>
      </c>
      <c r="J44" s="29"/>
      <c r="K44" s="29"/>
      <c r="L44" s="29"/>
      <c r="M44" s="22"/>
      <c r="N44" s="22"/>
      <c r="O44" s="22"/>
    </row>
    <row r="45" spans="1:15" s="9" customFormat="1" ht="15" x14ac:dyDescent="0.25">
      <c r="A45" s="51"/>
      <c r="B45" s="52"/>
      <c r="C45" s="17"/>
      <c r="D45" s="25">
        <v>810</v>
      </c>
      <c r="E45" s="19">
        <f>SUM(F45:L45)</f>
        <v>63392454.175669998</v>
      </c>
      <c r="F45" s="19">
        <f>F70+F94+F118+F142+F166+F190+F214+F238+F262+F286+F310+F334+F358+F382+F406+F430+F454+F478+F502+F527+F551+F575+F599+F623+F647+F671+F692+F700+F716</f>
        <v>6643111.3930300009</v>
      </c>
      <c r="G45" s="19">
        <f>G70+G94+G118+G142+G166+G190+G214+G238+G262+G286+G310+G334+G358+G382+G406+G430+G454+G478+G502+G527+G551+G575+G599+G623+G647+G671+G692+G700+G716</f>
        <v>8159681.0530899987</v>
      </c>
      <c r="H45" s="19">
        <f>H91+H115+H163+H187+H211+H259+H283+H307+H331+H355+H379+H451+H524+H548+H644+H668+H700+H716</f>
        <v>9450539.0329100005</v>
      </c>
      <c r="I45" s="19">
        <f>I91+I115+I163+I187+I211+I259+I283+I307+I331+I355+I379+I451+I524+I548+I644+I668+I700+I716+I139+I708</f>
        <v>11140375.985409999</v>
      </c>
      <c r="J45" s="19">
        <f>J91+J115+J163+J187+J211+J259+J283+J307+J331+J355+J379+J451+J524+J548+J644+J668+J700+J716+J139</f>
        <v>12074165.011230001</v>
      </c>
      <c r="K45" s="19">
        <f t="shared" ref="K45:L45" si="18">K91+K115+K163+K187+K211+K259+K283+K307+K331+K355+K379+K451+K524+K548+K644+K668+K700+K716+K139</f>
        <v>6468142.7000000002</v>
      </c>
      <c r="L45" s="19">
        <f t="shared" si="18"/>
        <v>9456439</v>
      </c>
      <c r="M45" s="22"/>
      <c r="N45" s="22"/>
      <c r="O45" s="22"/>
    </row>
    <row r="46" spans="1:15" s="9" customFormat="1" ht="15" hidden="1" x14ac:dyDescent="0.25">
      <c r="A46" s="51"/>
      <c r="B46" s="52"/>
      <c r="C46" s="17"/>
      <c r="D46" s="25">
        <v>812</v>
      </c>
      <c r="E46" s="19">
        <f>SUM(F46:I46)</f>
        <v>0</v>
      </c>
      <c r="F46" s="19">
        <f t="shared" ref="F46:G54" si="19">F71+F95+F119+F143+F167+F191+F215+F239+F263+F287+F311+F335+F359+F383+F407+F431+F455+F479+F503+F528+F552+F576+F600+F624+F648</f>
        <v>0</v>
      </c>
      <c r="G46" s="19">
        <f t="shared" si="19"/>
        <v>0</v>
      </c>
      <c r="H46" s="19">
        <f>H92+H116+H140+H164+H188+H212+H236+H260+H284+H308+H332+H356+H380+H476+H645+H669</f>
        <v>0</v>
      </c>
      <c r="I46" s="19">
        <f>I92+I116+I140+I164+I188+I212+I236+I260+I284+I308+I332+I356+I380+I476+I645+I669</f>
        <v>0</v>
      </c>
      <c r="J46" s="29"/>
      <c r="K46" s="29"/>
      <c r="L46" s="29"/>
      <c r="M46" s="22"/>
      <c r="N46" s="22"/>
      <c r="O46" s="22"/>
    </row>
    <row r="47" spans="1:15" s="9" customFormat="1" ht="15" x14ac:dyDescent="0.25">
      <c r="A47" s="51"/>
      <c r="B47" s="52"/>
      <c r="C47" s="17"/>
      <c r="D47" s="25">
        <v>813</v>
      </c>
      <c r="E47" s="19">
        <f>SUM(F47:I47)</f>
        <v>73148.222730000009</v>
      </c>
      <c r="F47" s="19">
        <f t="shared" si="19"/>
        <v>2380</v>
      </c>
      <c r="G47" s="19">
        <f t="shared" si="19"/>
        <v>1700</v>
      </c>
      <c r="H47" s="19">
        <f t="shared" ref="H47:H58" si="20">H72+H96+H120+H144+H168+H192+H216+H240+H264+H288+H312+H336+H360+H384+H408+H432+H456+H480+H504+H529+H553+H577+H601+H625+H649</f>
        <v>32583.368859999999</v>
      </c>
      <c r="I47" s="19">
        <f>I596</f>
        <v>36484.853869999999</v>
      </c>
      <c r="J47" s="19">
        <f>J72+J96+J120+J144+J168+J192+J216+J240+J264+J288+J312+J336+J360+J384+J408+J432+J456+J480+J504+J529+J553+J577+J601+J625+J649</f>
        <v>0</v>
      </c>
      <c r="K47" s="19">
        <f>K72+K96+K120+K144+K168+K192+K216+K240+K264+K288+K312+K336+K360+K384+K408+K432+K456+K480+K504+K529+K553+K577+K601+K625+K649</f>
        <v>0</v>
      </c>
      <c r="L47" s="19">
        <f>L72+L96+L120+L144+L168+L192+L216+L240+L264+L288+L312+L336+L360+L384+L408+L432+L456+L480+L504+L529+L553+L577+L601+L625+L649</f>
        <v>0</v>
      </c>
      <c r="M47" s="22"/>
      <c r="N47" s="22"/>
      <c r="O47" s="22"/>
    </row>
    <row r="48" spans="1:15" s="9" customFormat="1" ht="15" hidden="1" x14ac:dyDescent="0.25">
      <c r="A48" s="51"/>
      <c r="B48" s="52"/>
      <c r="C48" s="17"/>
      <c r="D48" s="25">
        <v>814</v>
      </c>
      <c r="E48" s="19">
        <f t="shared" ref="E48:E58" si="21">SUM(F48:I48)</f>
        <v>0</v>
      </c>
      <c r="F48" s="19">
        <f t="shared" si="19"/>
        <v>0</v>
      </c>
      <c r="G48" s="19">
        <f t="shared" si="19"/>
        <v>0</v>
      </c>
      <c r="H48" s="19">
        <f t="shared" si="20"/>
        <v>0</v>
      </c>
      <c r="I48" s="19">
        <v>0</v>
      </c>
      <c r="J48" s="29"/>
      <c r="K48" s="29"/>
      <c r="L48" s="29"/>
      <c r="M48" s="22"/>
      <c r="N48" s="22"/>
      <c r="O48" s="22"/>
    </row>
    <row r="49" spans="1:15" s="9" customFormat="1" ht="15" x14ac:dyDescent="0.25">
      <c r="A49" s="51"/>
      <c r="B49" s="52"/>
      <c r="C49" s="17"/>
      <c r="D49" s="25">
        <v>815</v>
      </c>
      <c r="E49" s="19">
        <f>SUM(F49:L49)</f>
        <v>13000</v>
      </c>
      <c r="F49" s="19">
        <f t="shared" si="19"/>
        <v>10000</v>
      </c>
      <c r="G49" s="19">
        <f t="shared" si="19"/>
        <v>1900</v>
      </c>
      <c r="H49" s="19">
        <f t="shared" si="20"/>
        <v>1100</v>
      </c>
      <c r="I49" s="19"/>
      <c r="J49" s="19">
        <f t="shared" ref="J49:L50" si="22">J74+J98+J122+J146+J170+J194+J218+J242+J266+J290+J314+J338+J362+J386+J410+J434+J458+J482+J506+J531+J555+J579+J603+J627+J651</f>
        <v>0</v>
      </c>
      <c r="K49" s="19">
        <f t="shared" si="22"/>
        <v>0</v>
      </c>
      <c r="L49" s="19">
        <f t="shared" si="22"/>
        <v>0</v>
      </c>
      <c r="M49" s="22"/>
      <c r="N49" s="22"/>
      <c r="O49" s="22"/>
    </row>
    <row r="50" spans="1:15" s="9" customFormat="1" ht="15" x14ac:dyDescent="0.25">
      <c r="A50" s="51"/>
      <c r="B50" s="52"/>
      <c r="C50" s="17"/>
      <c r="D50" s="25">
        <v>816</v>
      </c>
      <c r="E50" s="19">
        <f t="shared" si="21"/>
        <v>3259.9999900000003</v>
      </c>
      <c r="F50" s="19">
        <f t="shared" si="19"/>
        <v>1609.99999</v>
      </c>
      <c r="G50" s="19">
        <f t="shared" si="19"/>
        <v>1150</v>
      </c>
      <c r="H50" s="19">
        <f t="shared" si="20"/>
        <v>0</v>
      </c>
      <c r="I50" s="19">
        <f>I75+I96+I120+I144+I168+I192+I216+I240+I264+I288+I312+I336+I360+I384+I480+I649+I673</f>
        <v>500</v>
      </c>
      <c r="J50" s="19">
        <f t="shared" si="22"/>
        <v>0</v>
      </c>
      <c r="K50" s="19">
        <f t="shared" si="22"/>
        <v>0</v>
      </c>
      <c r="L50" s="19">
        <f t="shared" si="22"/>
        <v>0</v>
      </c>
      <c r="M50" s="22"/>
      <c r="N50" s="22"/>
      <c r="O50" s="22"/>
    </row>
    <row r="51" spans="1:15" s="9" customFormat="1" ht="15" hidden="1" x14ac:dyDescent="0.25">
      <c r="A51" s="51"/>
      <c r="B51" s="52"/>
      <c r="C51" s="17"/>
      <c r="D51" s="25">
        <v>819</v>
      </c>
      <c r="E51" s="19">
        <f t="shared" si="21"/>
        <v>0</v>
      </c>
      <c r="F51" s="19">
        <f t="shared" si="19"/>
        <v>0</v>
      </c>
      <c r="G51" s="19">
        <f t="shared" si="19"/>
        <v>0</v>
      </c>
      <c r="H51" s="19">
        <f t="shared" si="20"/>
        <v>0</v>
      </c>
      <c r="I51" s="19">
        <f t="shared" ref="I51:I58" si="23">I97+I121+I145+I169+I193+I217+I241+I265+I289+I313+I337+I361+I385+I481+I650+I674</f>
        <v>0</v>
      </c>
      <c r="J51" s="29"/>
      <c r="K51" s="29"/>
      <c r="L51" s="29"/>
      <c r="M51" s="22"/>
      <c r="N51" s="22"/>
      <c r="O51" s="22"/>
    </row>
    <row r="52" spans="1:15" s="9" customFormat="1" ht="15" hidden="1" x14ac:dyDescent="0.25">
      <c r="A52" s="51"/>
      <c r="B52" s="52"/>
      <c r="C52" s="17"/>
      <c r="D52" s="25">
        <v>826</v>
      </c>
      <c r="E52" s="19">
        <f t="shared" si="21"/>
        <v>0</v>
      </c>
      <c r="F52" s="19">
        <f t="shared" si="19"/>
        <v>0</v>
      </c>
      <c r="G52" s="19">
        <f t="shared" si="19"/>
        <v>0</v>
      </c>
      <c r="H52" s="19">
        <f t="shared" si="20"/>
        <v>0</v>
      </c>
      <c r="I52" s="19">
        <f t="shared" si="23"/>
        <v>0</v>
      </c>
      <c r="J52" s="29"/>
      <c r="K52" s="29"/>
      <c r="L52" s="29"/>
      <c r="M52" s="22"/>
      <c r="N52" s="22"/>
      <c r="O52" s="22"/>
    </row>
    <row r="53" spans="1:15" s="9" customFormat="1" ht="15" x14ac:dyDescent="0.25">
      <c r="A53" s="51"/>
      <c r="B53" s="52"/>
      <c r="C53" s="17"/>
      <c r="D53" s="25">
        <v>829</v>
      </c>
      <c r="E53" s="19">
        <f t="shared" si="21"/>
        <v>699.69299999999998</v>
      </c>
      <c r="F53" s="19">
        <f t="shared" si="19"/>
        <v>400</v>
      </c>
      <c r="G53" s="19">
        <f t="shared" si="19"/>
        <v>299.69299999999998</v>
      </c>
      <c r="H53" s="19">
        <f t="shared" si="20"/>
        <v>0</v>
      </c>
      <c r="I53" s="19">
        <f t="shared" si="23"/>
        <v>0</v>
      </c>
      <c r="J53" s="19">
        <f>J78+J102+J126+J150+J174+J198+J222+J246+J270+J294+J318+J342+J366+J390+J414+J438+J462+J486+J510+J535+J559+J583+J607+J631+J655</f>
        <v>0</v>
      </c>
      <c r="K53" s="19">
        <f>K78+K102+K126+K150+K174+K198+K222+K246+K270+K294+K318+K342+K366+K390+K414+K438+K462+K486+K510+K535+K559+K583+K607+K631+K655</f>
        <v>0</v>
      </c>
      <c r="L53" s="19">
        <f>L78+L102+L126+L150+L174+L198+L222+L246+L270+L294+L318+L342+L366+L390+L414+L438+L462+L486+L510+L535+L559+L583+L607+L631+L655</f>
        <v>0</v>
      </c>
      <c r="M53" s="22"/>
      <c r="N53" s="22"/>
      <c r="O53" s="22"/>
    </row>
    <row r="54" spans="1:15" s="9" customFormat="1" ht="15" hidden="1" x14ac:dyDescent="0.25">
      <c r="A54" s="51"/>
      <c r="B54" s="52"/>
      <c r="C54" s="17"/>
      <c r="D54" s="25">
        <v>832</v>
      </c>
      <c r="E54" s="19">
        <f t="shared" si="21"/>
        <v>0</v>
      </c>
      <c r="F54" s="19">
        <f t="shared" si="19"/>
        <v>0</v>
      </c>
      <c r="G54" s="19">
        <f t="shared" si="19"/>
        <v>0</v>
      </c>
      <c r="H54" s="19">
        <f t="shared" si="20"/>
        <v>0</v>
      </c>
      <c r="I54" s="19">
        <f t="shared" si="23"/>
        <v>0</v>
      </c>
      <c r="J54" s="29"/>
      <c r="K54" s="29"/>
      <c r="L54" s="29"/>
      <c r="M54" s="22"/>
      <c r="N54" s="22"/>
      <c r="O54" s="22"/>
    </row>
    <row r="55" spans="1:15" s="9" customFormat="1" ht="15" x14ac:dyDescent="0.25">
      <c r="A55" s="51"/>
      <c r="B55" s="52"/>
      <c r="C55" s="17"/>
      <c r="D55" s="25">
        <v>843</v>
      </c>
      <c r="E55" s="19">
        <f t="shared" si="21"/>
        <v>1261629.2474100001</v>
      </c>
      <c r="F55" s="19">
        <v>92960</v>
      </c>
      <c r="G55" s="19">
        <v>293884.30531999998</v>
      </c>
      <c r="H55" s="19">
        <f t="shared" si="20"/>
        <v>874784.94209000003</v>
      </c>
      <c r="I55" s="19">
        <f t="shared" si="23"/>
        <v>0</v>
      </c>
      <c r="J55" s="19">
        <f t="shared" ref="J55:L57" si="24">J80+J104+J128+J152+J176+J200+J224+J248+J272+J296+J320+J344+J368+J392+J416+J440+J464+J488+J512+J537+J561+J585+J609+J633+J657</f>
        <v>0</v>
      </c>
      <c r="K55" s="19">
        <f t="shared" si="24"/>
        <v>0</v>
      </c>
      <c r="L55" s="19">
        <f t="shared" si="24"/>
        <v>0</v>
      </c>
      <c r="M55" s="22"/>
      <c r="N55" s="22"/>
      <c r="O55" s="22"/>
    </row>
    <row r="56" spans="1:15" s="9" customFormat="1" ht="15" x14ac:dyDescent="0.25">
      <c r="A56" s="51"/>
      <c r="B56" s="52"/>
      <c r="C56" s="17"/>
      <c r="D56" s="25">
        <v>847</v>
      </c>
      <c r="E56" s="19">
        <f t="shared" si="21"/>
        <v>5092.04</v>
      </c>
      <c r="F56" s="19">
        <f t="shared" ref="F56:G58" si="25">F81+F105+F129+F153+F177+F201+F225+F249+F273+F297+F321+F345+F369+F393+F417+F441+F465+F489+F513+F538+F562+F586+F610+F634+F658</f>
        <v>2593</v>
      </c>
      <c r="G56" s="19">
        <f t="shared" si="25"/>
        <v>1500</v>
      </c>
      <c r="H56" s="19">
        <f t="shared" si="20"/>
        <v>999.04</v>
      </c>
      <c r="I56" s="19">
        <f t="shared" si="23"/>
        <v>0</v>
      </c>
      <c r="J56" s="19">
        <f t="shared" si="24"/>
        <v>0</v>
      </c>
      <c r="K56" s="19">
        <f t="shared" si="24"/>
        <v>0</v>
      </c>
      <c r="L56" s="19">
        <f t="shared" si="24"/>
        <v>0</v>
      </c>
      <c r="M56" s="22"/>
      <c r="N56" s="22"/>
      <c r="O56" s="22"/>
    </row>
    <row r="57" spans="1:15" s="9" customFormat="1" ht="15" x14ac:dyDescent="0.25">
      <c r="A57" s="51"/>
      <c r="B57" s="52"/>
      <c r="C57" s="17"/>
      <c r="D57" s="25">
        <v>848</v>
      </c>
      <c r="E57" s="19">
        <f t="shared" si="21"/>
        <v>367.6</v>
      </c>
      <c r="F57" s="19">
        <f t="shared" si="25"/>
        <v>367.6</v>
      </c>
      <c r="G57" s="19">
        <f t="shared" si="25"/>
        <v>0</v>
      </c>
      <c r="H57" s="19">
        <f t="shared" si="20"/>
        <v>0</v>
      </c>
      <c r="I57" s="19">
        <f t="shared" si="23"/>
        <v>0</v>
      </c>
      <c r="J57" s="19">
        <f t="shared" si="24"/>
        <v>0</v>
      </c>
      <c r="K57" s="19">
        <f t="shared" si="24"/>
        <v>0</v>
      </c>
      <c r="L57" s="19">
        <f t="shared" si="24"/>
        <v>0</v>
      </c>
      <c r="M57" s="22"/>
      <c r="N57" s="22"/>
      <c r="O57" s="22"/>
    </row>
    <row r="58" spans="1:15" s="9" customFormat="1" ht="15" x14ac:dyDescent="0.25">
      <c r="A58" s="51"/>
      <c r="B58" s="52"/>
      <c r="C58" s="17"/>
      <c r="D58" s="25">
        <v>857</v>
      </c>
      <c r="E58" s="19">
        <f t="shared" si="21"/>
        <v>85651.245540000004</v>
      </c>
      <c r="F58" s="19">
        <f t="shared" si="25"/>
        <v>85651.245540000004</v>
      </c>
      <c r="G58" s="19">
        <f t="shared" si="25"/>
        <v>0</v>
      </c>
      <c r="H58" s="19">
        <f t="shared" si="20"/>
        <v>0</v>
      </c>
      <c r="I58" s="19">
        <f t="shared" si="23"/>
        <v>0</v>
      </c>
      <c r="J58" s="29"/>
      <c r="K58" s="29"/>
      <c r="L58" s="29"/>
      <c r="M58" s="22"/>
      <c r="N58" s="22"/>
      <c r="O58" s="22"/>
    </row>
    <row r="59" spans="1:15" s="9" customFormat="1" ht="15" x14ac:dyDescent="0.25">
      <c r="A59" s="51"/>
      <c r="B59" s="52"/>
      <c r="C59" s="17"/>
      <c r="D59" s="25">
        <v>860</v>
      </c>
      <c r="E59" s="19">
        <f>SUM(F59:L59)</f>
        <v>39561.70781</v>
      </c>
      <c r="F59" s="19"/>
      <c r="G59" s="19"/>
      <c r="H59" s="19"/>
      <c r="I59" s="19"/>
      <c r="J59" s="19">
        <f>J516</f>
        <v>39561.70781</v>
      </c>
      <c r="K59" s="19">
        <f t="shared" ref="K59:L59" si="26">K516</f>
        <v>0</v>
      </c>
      <c r="L59" s="19">
        <f t="shared" si="26"/>
        <v>0</v>
      </c>
      <c r="M59" s="22"/>
      <c r="N59" s="22"/>
      <c r="O59" s="22"/>
    </row>
    <row r="60" spans="1:15" s="9" customFormat="1" ht="25.5" x14ac:dyDescent="0.25">
      <c r="A60" s="51"/>
      <c r="B60" s="52"/>
      <c r="C60" s="17" t="s">
        <v>109</v>
      </c>
      <c r="D60" s="25"/>
      <c r="E60" s="19">
        <f>SUM(F60:L60)</f>
        <v>35698.491122448977</v>
      </c>
      <c r="F60" s="19">
        <f t="shared" ref="F60:L60" si="27">F84+F108+F132+F156+F180+F204+F228+F252+F276+F300+F324+F348+F372+F396+F420+F444+F468+F492+F517+F541+F565+F589+F613+F637+F661</f>
        <v>8238.69</v>
      </c>
      <c r="G60" s="19">
        <f t="shared" si="27"/>
        <v>8500.3888271428568</v>
      </c>
      <c r="H60" s="19">
        <f t="shared" si="27"/>
        <v>2778.29</v>
      </c>
      <c r="I60" s="19">
        <f t="shared" si="27"/>
        <v>3133.5492340816327</v>
      </c>
      <c r="J60" s="19">
        <f t="shared" si="27"/>
        <v>4439.2526530612222</v>
      </c>
      <c r="K60" s="19">
        <f t="shared" si="27"/>
        <v>4423.5857142857139</v>
      </c>
      <c r="L60" s="19">
        <f t="shared" si="27"/>
        <v>4184.7346938775509</v>
      </c>
      <c r="M60" s="22"/>
      <c r="N60" s="22"/>
      <c r="O60" s="22"/>
    </row>
    <row r="61" spans="1:15" s="9" customFormat="1" ht="25.5" x14ac:dyDescent="0.25">
      <c r="A61" s="51"/>
      <c r="B61" s="52"/>
      <c r="C61" s="17" t="s">
        <v>110</v>
      </c>
      <c r="D61" s="25"/>
      <c r="E61" s="19"/>
      <c r="F61" s="19">
        <f t="shared" ref="F61:I62" si="28">F85+F109+F133+F157+F181+F205+F229+F253+F277+F301+F325+F349+F373+F397+F421+F445+F469+F493+F518+F542+F566+F590+F614+F638+F662</f>
        <v>0</v>
      </c>
      <c r="G61" s="19">
        <f t="shared" si="28"/>
        <v>0</v>
      </c>
      <c r="H61" s="19">
        <f t="shared" si="28"/>
        <v>0</v>
      </c>
      <c r="I61" s="19">
        <f t="shared" si="28"/>
        <v>0</v>
      </c>
      <c r="J61" s="29"/>
      <c r="K61" s="30"/>
      <c r="L61" s="31"/>
    </row>
    <row r="62" spans="1:15" s="9" customFormat="1" ht="38.25" x14ac:dyDescent="0.25">
      <c r="A62" s="51"/>
      <c r="B62" s="52"/>
      <c r="C62" s="17" t="s">
        <v>111</v>
      </c>
      <c r="D62" s="25"/>
      <c r="E62" s="19">
        <f>SUM(F62:F62)</f>
        <v>0</v>
      </c>
      <c r="F62" s="19">
        <f t="shared" si="28"/>
        <v>0</v>
      </c>
      <c r="G62" s="19">
        <f t="shared" si="28"/>
        <v>0</v>
      </c>
      <c r="H62" s="19">
        <f t="shared" si="28"/>
        <v>0</v>
      </c>
      <c r="I62" s="19">
        <f t="shared" si="28"/>
        <v>0</v>
      </c>
      <c r="J62" s="29"/>
      <c r="K62" s="30"/>
      <c r="L62" s="31"/>
    </row>
    <row r="63" spans="1:15" s="9" customFormat="1" ht="15" x14ac:dyDescent="0.25">
      <c r="A63" s="51" t="s">
        <v>6</v>
      </c>
      <c r="B63" s="52" t="s">
        <v>27</v>
      </c>
      <c r="C63" s="17" t="s">
        <v>103</v>
      </c>
      <c r="D63" s="25"/>
      <c r="E63" s="19">
        <f>SUM(F63:I63)</f>
        <v>27799.332989999999</v>
      </c>
      <c r="F63" s="19">
        <f t="shared" ref="F63:L63" si="29">F64+F66</f>
        <v>17350.599989999999</v>
      </c>
      <c r="G63" s="19">
        <f t="shared" si="29"/>
        <v>6549.6930000000002</v>
      </c>
      <c r="H63" s="19">
        <f t="shared" si="29"/>
        <v>3399.04</v>
      </c>
      <c r="I63" s="19">
        <f t="shared" si="29"/>
        <v>500</v>
      </c>
      <c r="J63" s="19">
        <f>J64+J66</f>
        <v>0</v>
      </c>
      <c r="K63" s="19">
        <f>K64+K66</f>
        <v>0</v>
      </c>
      <c r="L63" s="19">
        <f t="shared" si="29"/>
        <v>0</v>
      </c>
    </row>
    <row r="64" spans="1:15" s="9" customFormat="1" ht="45.75" customHeight="1" x14ac:dyDescent="0.25">
      <c r="A64" s="51"/>
      <c r="B64" s="52"/>
      <c r="C64" s="17" t="s">
        <v>105</v>
      </c>
      <c r="D64" s="25"/>
      <c r="E64" s="19">
        <f>SUM(F64:I64)</f>
        <v>27799.332989999999</v>
      </c>
      <c r="F64" s="19">
        <f t="shared" ref="F64:L64" si="30">F65+F67+F84+F85+F86</f>
        <v>17350.599989999999</v>
      </c>
      <c r="G64" s="19">
        <f t="shared" si="30"/>
        <v>6549.6930000000002</v>
      </c>
      <c r="H64" s="19">
        <f t="shared" si="30"/>
        <v>3399.04</v>
      </c>
      <c r="I64" s="19">
        <f t="shared" si="30"/>
        <v>500</v>
      </c>
      <c r="J64" s="19">
        <f t="shared" si="30"/>
        <v>0</v>
      </c>
      <c r="K64" s="19">
        <f t="shared" si="30"/>
        <v>0</v>
      </c>
      <c r="L64" s="19">
        <f t="shared" si="30"/>
        <v>0</v>
      </c>
    </row>
    <row r="65" spans="1:12" s="9" customFormat="1" ht="25.5" x14ac:dyDescent="0.25">
      <c r="A65" s="51"/>
      <c r="B65" s="52"/>
      <c r="C65" s="17" t="s">
        <v>106</v>
      </c>
      <c r="D65" s="25"/>
      <c r="E65" s="19">
        <f>SUM(F65:I65)</f>
        <v>0</v>
      </c>
      <c r="F65" s="19">
        <v>0</v>
      </c>
      <c r="G65" s="19">
        <v>0</v>
      </c>
      <c r="H65" s="19">
        <v>0</v>
      </c>
      <c r="I65" s="19">
        <v>0</v>
      </c>
      <c r="J65" s="19">
        <v>0</v>
      </c>
      <c r="K65" s="19">
        <v>0</v>
      </c>
      <c r="L65" s="19">
        <v>0</v>
      </c>
    </row>
    <row r="66" spans="1:12" s="9" customFormat="1" ht="51" x14ac:dyDescent="0.25">
      <c r="A66" s="51"/>
      <c r="B66" s="52"/>
      <c r="C66" s="17" t="s">
        <v>107</v>
      </c>
      <c r="D66" s="25"/>
      <c r="E66" s="19">
        <f>SUM(F66:I66)</f>
        <v>0</v>
      </c>
      <c r="F66" s="19">
        <v>0</v>
      </c>
      <c r="G66" s="19">
        <v>0</v>
      </c>
      <c r="H66" s="19">
        <v>0</v>
      </c>
      <c r="I66" s="19">
        <v>0</v>
      </c>
      <c r="J66" s="19">
        <v>0</v>
      </c>
      <c r="K66" s="19">
        <v>0</v>
      </c>
      <c r="L66" s="19">
        <v>0</v>
      </c>
    </row>
    <row r="67" spans="1:12" s="9" customFormat="1" ht="38.25" x14ac:dyDescent="0.25">
      <c r="A67" s="51"/>
      <c r="B67" s="52"/>
      <c r="C67" s="17" t="s">
        <v>114</v>
      </c>
      <c r="D67" s="25"/>
      <c r="E67" s="19">
        <f>SUM(F67:I67)</f>
        <v>27799.332989999999</v>
      </c>
      <c r="F67" s="19">
        <f>SUM(F68:F83)</f>
        <v>17350.599989999999</v>
      </c>
      <c r="G67" s="19">
        <f>SUM(G68:G83)</f>
        <v>6549.6930000000002</v>
      </c>
      <c r="H67" s="19">
        <f>SUM(H68:H83)</f>
        <v>3399.04</v>
      </c>
      <c r="I67" s="19">
        <f>SUM(I68:I83)</f>
        <v>500</v>
      </c>
      <c r="J67" s="19">
        <f>SUM(J72:J82)</f>
        <v>0</v>
      </c>
      <c r="K67" s="19">
        <f>SUM(K72:K82)</f>
        <v>0</v>
      </c>
      <c r="L67" s="19">
        <f>SUM(L72:L82)</f>
        <v>0</v>
      </c>
    </row>
    <row r="68" spans="1:12" s="9" customFormat="1" ht="15" hidden="1" x14ac:dyDescent="0.25">
      <c r="A68" s="51"/>
      <c r="B68" s="52"/>
      <c r="C68" s="25"/>
      <c r="D68" s="25">
        <v>804</v>
      </c>
      <c r="E68" s="19">
        <f>SUM(F68:L68)</f>
        <v>0</v>
      </c>
      <c r="F68" s="19">
        <v>0</v>
      </c>
      <c r="G68" s="19">
        <v>0</v>
      </c>
      <c r="H68" s="19">
        <v>0</v>
      </c>
      <c r="I68" s="19">
        <v>0</v>
      </c>
      <c r="J68" s="30"/>
      <c r="K68" s="30"/>
      <c r="L68" s="31"/>
    </row>
    <row r="69" spans="1:12" s="9" customFormat="1" ht="15" hidden="1" x14ac:dyDescent="0.25">
      <c r="A69" s="51"/>
      <c r="B69" s="52"/>
      <c r="C69" s="25"/>
      <c r="D69" s="25">
        <v>808</v>
      </c>
      <c r="E69" s="19">
        <f>SUM(F69:L69)</f>
        <v>0</v>
      </c>
      <c r="F69" s="19">
        <v>0</v>
      </c>
      <c r="G69" s="19">
        <v>0</v>
      </c>
      <c r="H69" s="19">
        <v>0</v>
      </c>
      <c r="I69" s="19">
        <v>0</v>
      </c>
      <c r="J69" s="30"/>
      <c r="K69" s="30"/>
      <c r="L69" s="31"/>
    </row>
    <row r="70" spans="1:12" s="9" customFormat="1" ht="15" hidden="1" x14ac:dyDescent="0.25">
      <c r="A70" s="51"/>
      <c r="B70" s="52"/>
      <c r="C70" s="25"/>
      <c r="D70" s="25">
        <v>810</v>
      </c>
      <c r="E70" s="19">
        <f>SUM(F70:L70)</f>
        <v>0</v>
      </c>
      <c r="F70" s="19">
        <v>0</v>
      </c>
      <c r="G70" s="19">
        <v>0</v>
      </c>
      <c r="H70" s="19">
        <v>0</v>
      </c>
      <c r="I70" s="19">
        <v>0</v>
      </c>
      <c r="J70" s="30"/>
      <c r="K70" s="30"/>
      <c r="L70" s="31"/>
    </row>
    <row r="71" spans="1:12" s="9" customFormat="1" ht="15" hidden="1" x14ac:dyDescent="0.25">
      <c r="A71" s="51"/>
      <c r="B71" s="52"/>
      <c r="C71" s="25"/>
      <c r="D71" s="25">
        <v>812</v>
      </c>
      <c r="E71" s="19">
        <f>SUM(F71:L71)</f>
        <v>0</v>
      </c>
      <c r="F71" s="19"/>
      <c r="G71" s="19"/>
      <c r="H71" s="19"/>
      <c r="I71" s="19"/>
      <c r="J71" s="30"/>
      <c r="K71" s="30"/>
      <c r="L71" s="31"/>
    </row>
    <row r="72" spans="1:12" s="9" customFormat="1" ht="15" x14ac:dyDescent="0.25">
      <c r="A72" s="51"/>
      <c r="B72" s="52"/>
      <c r="C72" s="25"/>
      <c r="D72" s="25">
        <v>813</v>
      </c>
      <c r="E72" s="19">
        <f>SUM(F72:I72)</f>
        <v>5380</v>
      </c>
      <c r="F72" s="19">
        <v>2380</v>
      </c>
      <c r="G72" s="19">
        <v>1700</v>
      </c>
      <c r="H72" s="19">
        <v>1300</v>
      </c>
      <c r="I72" s="19" t="s">
        <v>1</v>
      </c>
      <c r="J72" s="32"/>
      <c r="K72" s="32"/>
      <c r="L72" s="32">
        <f>K72*1.04</f>
        <v>0</v>
      </c>
    </row>
    <row r="73" spans="1:12" s="9" customFormat="1" ht="15" hidden="1" x14ac:dyDescent="0.25">
      <c r="A73" s="51"/>
      <c r="B73" s="52"/>
      <c r="C73" s="25"/>
      <c r="D73" s="25">
        <v>814</v>
      </c>
      <c r="E73" s="19">
        <f t="shared" ref="E73:E82" si="31">SUM(F73:I73)</f>
        <v>0</v>
      </c>
      <c r="F73" s="19">
        <v>0</v>
      </c>
      <c r="G73" s="19">
        <v>0</v>
      </c>
      <c r="H73" s="19">
        <v>0</v>
      </c>
      <c r="I73" s="19"/>
      <c r="J73" s="33"/>
      <c r="K73" s="32">
        <f>J73*1.04</f>
        <v>0</v>
      </c>
      <c r="L73" s="32">
        <f>K73*1.04</f>
        <v>0</v>
      </c>
    </row>
    <row r="74" spans="1:12" s="9" customFormat="1" ht="15" x14ac:dyDescent="0.25">
      <c r="A74" s="51"/>
      <c r="B74" s="52"/>
      <c r="C74" s="25"/>
      <c r="D74" s="25">
        <v>815</v>
      </c>
      <c r="E74" s="19">
        <f>SUM(F74:L74)</f>
        <v>13000</v>
      </c>
      <c r="F74" s="19">
        <v>10000</v>
      </c>
      <c r="G74" s="19">
        <v>1900</v>
      </c>
      <c r="H74" s="19">
        <v>1100</v>
      </c>
      <c r="I74" s="19" t="s">
        <v>1</v>
      </c>
      <c r="J74" s="32"/>
      <c r="K74" s="32"/>
      <c r="L74" s="32"/>
    </row>
    <row r="75" spans="1:12" s="9" customFormat="1" ht="15" x14ac:dyDescent="0.25">
      <c r="A75" s="51"/>
      <c r="B75" s="52"/>
      <c r="C75" s="25"/>
      <c r="D75" s="25">
        <v>816</v>
      </c>
      <c r="E75" s="19">
        <f>SUM(F75:K75)</f>
        <v>3259.9999900000003</v>
      </c>
      <c r="F75" s="19">
        <v>1609.99999</v>
      </c>
      <c r="G75" s="19">
        <v>1150</v>
      </c>
      <c r="H75" s="19">
        <v>0</v>
      </c>
      <c r="I75" s="19">
        <v>500</v>
      </c>
      <c r="J75" s="32"/>
      <c r="K75" s="32"/>
      <c r="L75" s="32"/>
    </row>
    <row r="76" spans="1:12" s="9" customFormat="1" ht="15" hidden="1" x14ac:dyDescent="0.25">
      <c r="A76" s="51"/>
      <c r="B76" s="52"/>
      <c r="C76" s="25"/>
      <c r="D76" s="25">
        <v>819</v>
      </c>
      <c r="E76" s="19">
        <f t="shared" si="31"/>
        <v>0</v>
      </c>
      <c r="F76" s="19">
        <v>0</v>
      </c>
      <c r="G76" s="19">
        <v>0</v>
      </c>
      <c r="H76" s="19">
        <v>0</v>
      </c>
      <c r="I76" s="19"/>
      <c r="J76" s="14"/>
      <c r="K76" s="14"/>
      <c r="L76" s="14"/>
    </row>
    <row r="77" spans="1:12" s="9" customFormat="1" ht="15" hidden="1" x14ac:dyDescent="0.25">
      <c r="A77" s="51"/>
      <c r="B77" s="52"/>
      <c r="C77" s="25"/>
      <c r="D77" s="25">
        <v>826</v>
      </c>
      <c r="E77" s="19">
        <f t="shared" si="31"/>
        <v>0</v>
      </c>
      <c r="F77" s="19">
        <v>0</v>
      </c>
      <c r="G77" s="19">
        <v>0</v>
      </c>
      <c r="H77" s="19">
        <v>0</v>
      </c>
      <c r="I77" s="19"/>
      <c r="J77" s="14"/>
      <c r="K77" s="14"/>
      <c r="L77" s="14"/>
    </row>
    <row r="78" spans="1:12" s="9" customFormat="1" ht="15" x14ac:dyDescent="0.25">
      <c r="A78" s="51"/>
      <c r="B78" s="52"/>
      <c r="C78" s="25"/>
      <c r="D78" s="25">
        <v>829</v>
      </c>
      <c r="E78" s="19">
        <f t="shared" si="31"/>
        <v>699.69299999999998</v>
      </c>
      <c r="F78" s="19">
        <v>400</v>
      </c>
      <c r="G78" s="19">
        <v>299.69299999999998</v>
      </c>
      <c r="H78" s="19">
        <v>0</v>
      </c>
      <c r="I78" s="19" t="s">
        <v>1</v>
      </c>
      <c r="J78" s="19"/>
      <c r="K78" s="19"/>
      <c r="L78" s="19"/>
    </row>
    <row r="79" spans="1:12" s="9" customFormat="1" ht="15" x14ac:dyDescent="0.25">
      <c r="A79" s="51"/>
      <c r="B79" s="52"/>
      <c r="C79" s="25"/>
      <c r="D79" s="25">
        <v>832</v>
      </c>
      <c r="E79" s="19">
        <f t="shared" si="31"/>
        <v>0</v>
      </c>
      <c r="F79" s="19">
        <v>0</v>
      </c>
      <c r="G79" s="19">
        <f>F79*1.04</f>
        <v>0</v>
      </c>
      <c r="H79" s="19">
        <v>0</v>
      </c>
      <c r="I79" s="19"/>
      <c r="J79" s="14"/>
      <c r="K79" s="14"/>
      <c r="L79" s="14"/>
    </row>
    <row r="80" spans="1:12" s="9" customFormat="1" ht="15" x14ac:dyDescent="0.25">
      <c r="A80" s="51"/>
      <c r="B80" s="52"/>
      <c r="C80" s="25"/>
      <c r="D80" s="25">
        <v>843</v>
      </c>
      <c r="E80" s="19">
        <f t="shared" si="31"/>
        <v>0</v>
      </c>
      <c r="F80" s="19"/>
      <c r="G80" s="19"/>
      <c r="H80" s="19">
        <v>0</v>
      </c>
      <c r="I80" s="19"/>
      <c r="J80" s="14"/>
      <c r="K80" s="14"/>
      <c r="L80" s="14"/>
    </row>
    <row r="81" spans="1:12" s="9" customFormat="1" ht="15" x14ac:dyDescent="0.25">
      <c r="A81" s="51"/>
      <c r="B81" s="52"/>
      <c r="C81" s="25"/>
      <c r="D81" s="25">
        <v>847</v>
      </c>
      <c r="E81" s="19">
        <f t="shared" si="31"/>
        <v>5092.04</v>
      </c>
      <c r="F81" s="19">
        <v>2593</v>
      </c>
      <c r="G81" s="19">
        <v>1500</v>
      </c>
      <c r="H81" s="19">
        <v>999.04</v>
      </c>
      <c r="I81" s="19" t="s">
        <v>1</v>
      </c>
      <c r="J81" s="32"/>
      <c r="K81" s="32"/>
      <c r="L81" s="32"/>
    </row>
    <row r="82" spans="1:12" s="9" customFormat="1" ht="15" x14ac:dyDescent="0.25">
      <c r="A82" s="51"/>
      <c r="B82" s="52"/>
      <c r="C82" s="25"/>
      <c r="D82" s="25">
        <v>848</v>
      </c>
      <c r="E82" s="19">
        <f t="shared" si="31"/>
        <v>367.6</v>
      </c>
      <c r="F82" s="19">
        <v>367.6</v>
      </c>
      <c r="G82" s="19">
        <v>0</v>
      </c>
      <c r="H82" s="19"/>
      <c r="I82" s="19" t="s">
        <v>1</v>
      </c>
      <c r="J82" s="32"/>
      <c r="K82" s="32"/>
      <c r="L82" s="32"/>
    </row>
    <row r="83" spans="1:12" s="9" customFormat="1" ht="15" x14ac:dyDescent="0.25">
      <c r="A83" s="51"/>
      <c r="B83" s="52"/>
      <c r="C83" s="25"/>
      <c r="D83" s="25">
        <v>857</v>
      </c>
      <c r="E83" s="19">
        <f>SUM(F83:L83)</f>
        <v>0</v>
      </c>
      <c r="F83" s="19">
        <v>0</v>
      </c>
      <c r="G83" s="19">
        <v>0</v>
      </c>
      <c r="H83" s="19">
        <v>0</v>
      </c>
      <c r="I83" s="19">
        <v>0</v>
      </c>
      <c r="J83" s="34"/>
      <c r="K83" s="31"/>
      <c r="L83" s="31"/>
    </row>
    <row r="84" spans="1:12" s="9" customFormat="1" ht="25.5" x14ac:dyDescent="0.25">
      <c r="A84" s="51"/>
      <c r="B84" s="52"/>
      <c r="C84" s="17" t="s">
        <v>109</v>
      </c>
      <c r="D84" s="25"/>
      <c r="E84" s="19">
        <f t="shared" ref="E84:E91" si="32">SUM(F84:I84)</f>
        <v>0</v>
      </c>
      <c r="F84" s="19">
        <v>0</v>
      </c>
      <c r="G84" s="19">
        <v>0</v>
      </c>
      <c r="H84" s="19">
        <v>0</v>
      </c>
      <c r="I84" s="19">
        <v>0</v>
      </c>
      <c r="J84" s="19">
        <v>0</v>
      </c>
      <c r="K84" s="19">
        <v>0</v>
      </c>
      <c r="L84" s="19">
        <v>0</v>
      </c>
    </row>
    <row r="85" spans="1:12" s="9" customFormat="1" ht="25.5" x14ac:dyDescent="0.25">
      <c r="A85" s="51"/>
      <c r="B85" s="52"/>
      <c r="C85" s="17" t="s">
        <v>110</v>
      </c>
      <c r="D85" s="25"/>
      <c r="E85" s="19">
        <f t="shared" si="32"/>
        <v>0</v>
      </c>
      <c r="F85" s="19">
        <v>0</v>
      </c>
      <c r="G85" s="19">
        <v>0</v>
      </c>
      <c r="H85" s="19">
        <v>0</v>
      </c>
      <c r="I85" s="19">
        <v>0</v>
      </c>
      <c r="J85" s="19">
        <v>0</v>
      </c>
      <c r="K85" s="19">
        <v>0</v>
      </c>
      <c r="L85" s="19">
        <v>0</v>
      </c>
    </row>
    <row r="86" spans="1:12" s="9" customFormat="1" ht="39" customHeight="1" x14ac:dyDescent="0.25">
      <c r="A86" s="51"/>
      <c r="B86" s="52"/>
      <c r="C86" s="17" t="s">
        <v>111</v>
      </c>
      <c r="D86" s="25"/>
      <c r="E86" s="19">
        <f t="shared" si="32"/>
        <v>0</v>
      </c>
      <c r="F86" s="19">
        <f>SUM(G86:J86)</f>
        <v>0</v>
      </c>
      <c r="G86" s="19">
        <f>SUM(H86:K86)</f>
        <v>0</v>
      </c>
      <c r="H86" s="19">
        <f>SUM(J86:L86)</f>
        <v>0</v>
      </c>
      <c r="I86" s="19">
        <v>0</v>
      </c>
      <c r="J86" s="19">
        <v>0</v>
      </c>
      <c r="K86" s="19">
        <v>0</v>
      </c>
      <c r="L86" s="19">
        <v>0</v>
      </c>
    </row>
    <row r="87" spans="1:12" s="9" customFormat="1" ht="15" x14ac:dyDescent="0.25">
      <c r="A87" s="51" t="s">
        <v>7</v>
      </c>
      <c r="B87" s="52" t="s">
        <v>28</v>
      </c>
      <c r="C87" s="17" t="s">
        <v>103</v>
      </c>
      <c r="D87" s="25"/>
      <c r="E87" s="19">
        <f t="shared" si="32"/>
        <v>0</v>
      </c>
      <c r="F87" s="19">
        <f t="shared" ref="F87:L87" si="33">F88+F90</f>
        <v>0</v>
      </c>
      <c r="G87" s="19">
        <f t="shared" si="33"/>
        <v>0</v>
      </c>
      <c r="H87" s="19">
        <f t="shared" si="33"/>
        <v>0</v>
      </c>
      <c r="I87" s="19">
        <f t="shared" si="33"/>
        <v>0</v>
      </c>
      <c r="J87" s="19">
        <f t="shared" si="33"/>
        <v>0</v>
      </c>
      <c r="K87" s="19">
        <f t="shared" si="33"/>
        <v>0</v>
      </c>
      <c r="L87" s="19">
        <f t="shared" si="33"/>
        <v>0</v>
      </c>
    </row>
    <row r="88" spans="1:12" s="9" customFormat="1" ht="38.25" x14ac:dyDescent="0.25">
      <c r="A88" s="51"/>
      <c r="B88" s="52"/>
      <c r="C88" s="17" t="s">
        <v>105</v>
      </c>
      <c r="D88" s="25"/>
      <c r="E88" s="19">
        <f t="shared" si="32"/>
        <v>0</v>
      </c>
      <c r="F88" s="19">
        <f t="shared" ref="F88:L88" si="34">F89+F91+F108+F109+F110</f>
        <v>0</v>
      </c>
      <c r="G88" s="19">
        <f t="shared" si="34"/>
        <v>0</v>
      </c>
      <c r="H88" s="19">
        <f t="shared" si="34"/>
        <v>0</v>
      </c>
      <c r="I88" s="19">
        <f t="shared" si="34"/>
        <v>0</v>
      </c>
      <c r="J88" s="19">
        <f t="shared" si="34"/>
        <v>0</v>
      </c>
      <c r="K88" s="19">
        <f t="shared" si="34"/>
        <v>0</v>
      </c>
      <c r="L88" s="19">
        <f t="shared" si="34"/>
        <v>0</v>
      </c>
    </row>
    <row r="89" spans="1:12" s="9" customFormat="1" ht="25.5" x14ac:dyDescent="0.25">
      <c r="A89" s="51"/>
      <c r="B89" s="52"/>
      <c r="C89" s="17" t="s">
        <v>106</v>
      </c>
      <c r="D89" s="25"/>
      <c r="E89" s="19">
        <f t="shared" si="32"/>
        <v>0</v>
      </c>
      <c r="F89" s="19">
        <v>0</v>
      </c>
      <c r="G89" s="19">
        <v>0</v>
      </c>
      <c r="H89" s="19">
        <v>0</v>
      </c>
      <c r="I89" s="19">
        <v>0</v>
      </c>
      <c r="J89" s="19">
        <v>0</v>
      </c>
      <c r="K89" s="19">
        <v>0</v>
      </c>
      <c r="L89" s="19">
        <v>0</v>
      </c>
    </row>
    <row r="90" spans="1:12" s="9" customFormat="1" ht="51" x14ac:dyDescent="0.25">
      <c r="A90" s="51"/>
      <c r="B90" s="52"/>
      <c r="C90" s="17" t="s">
        <v>107</v>
      </c>
      <c r="D90" s="25"/>
      <c r="E90" s="19">
        <f t="shared" si="32"/>
        <v>0</v>
      </c>
      <c r="F90" s="19">
        <v>0</v>
      </c>
      <c r="G90" s="19">
        <v>0</v>
      </c>
      <c r="H90" s="19">
        <v>0</v>
      </c>
      <c r="I90" s="19">
        <v>0</v>
      </c>
      <c r="J90" s="19">
        <v>0</v>
      </c>
      <c r="K90" s="19">
        <v>0</v>
      </c>
      <c r="L90" s="19">
        <v>0</v>
      </c>
    </row>
    <row r="91" spans="1:12" s="9" customFormat="1" ht="25.5" x14ac:dyDescent="0.25">
      <c r="A91" s="51"/>
      <c r="B91" s="52"/>
      <c r="C91" s="17" t="s">
        <v>108</v>
      </c>
      <c r="D91" s="18">
        <v>810</v>
      </c>
      <c r="E91" s="19">
        <f t="shared" si="32"/>
        <v>0</v>
      </c>
      <c r="F91" s="19">
        <f t="shared" ref="F91:L91" si="35">SUM(F92:F107)</f>
        <v>0</v>
      </c>
      <c r="G91" s="19">
        <f t="shared" si="35"/>
        <v>0</v>
      </c>
      <c r="H91" s="19">
        <f t="shared" si="35"/>
        <v>0</v>
      </c>
      <c r="I91" s="19">
        <f t="shared" si="35"/>
        <v>0</v>
      </c>
      <c r="J91" s="19">
        <f t="shared" si="35"/>
        <v>0</v>
      </c>
      <c r="K91" s="19">
        <f t="shared" si="35"/>
        <v>0</v>
      </c>
      <c r="L91" s="19">
        <f t="shared" si="35"/>
        <v>0</v>
      </c>
    </row>
    <row r="92" spans="1:12" s="9" customFormat="1" ht="15" x14ac:dyDescent="0.25">
      <c r="A92" s="51"/>
      <c r="B92" s="52"/>
      <c r="C92" s="17"/>
      <c r="D92" s="25">
        <v>804</v>
      </c>
      <c r="E92" s="19">
        <f t="shared" ref="E92:E110" si="36">SUM(F92:I92)</f>
        <v>0</v>
      </c>
      <c r="F92" s="19">
        <v>0</v>
      </c>
      <c r="G92" s="19">
        <v>0</v>
      </c>
      <c r="H92" s="19">
        <v>0</v>
      </c>
      <c r="I92" s="19">
        <v>0</v>
      </c>
      <c r="J92" s="19">
        <v>0</v>
      </c>
      <c r="K92" s="19">
        <v>0</v>
      </c>
      <c r="L92" s="19">
        <v>0</v>
      </c>
    </row>
    <row r="93" spans="1:12" s="9" customFormat="1" ht="15" x14ac:dyDescent="0.25">
      <c r="A93" s="51"/>
      <c r="B93" s="52"/>
      <c r="C93" s="17"/>
      <c r="D93" s="25">
        <v>808</v>
      </c>
      <c r="E93" s="19">
        <f t="shared" si="36"/>
        <v>0</v>
      </c>
      <c r="F93" s="19">
        <v>0</v>
      </c>
      <c r="G93" s="19">
        <v>0</v>
      </c>
      <c r="H93" s="19">
        <v>0</v>
      </c>
      <c r="I93" s="19">
        <v>0</v>
      </c>
      <c r="J93" s="19">
        <v>0</v>
      </c>
      <c r="K93" s="19">
        <v>0</v>
      </c>
      <c r="L93" s="19">
        <v>0</v>
      </c>
    </row>
    <row r="94" spans="1:12" s="9" customFormat="1" ht="15" x14ac:dyDescent="0.25">
      <c r="A94" s="51"/>
      <c r="B94" s="52"/>
      <c r="C94" s="17"/>
      <c r="D94" s="25">
        <v>810</v>
      </c>
      <c r="E94" s="19">
        <f t="shared" si="36"/>
        <v>0</v>
      </c>
      <c r="F94" s="19">
        <v>0</v>
      </c>
      <c r="G94" s="19">
        <v>0</v>
      </c>
      <c r="H94" s="19">
        <v>0</v>
      </c>
      <c r="I94" s="19">
        <v>0</v>
      </c>
      <c r="J94" s="19">
        <v>0</v>
      </c>
      <c r="K94" s="19">
        <v>0</v>
      </c>
      <c r="L94" s="19">
        <v>0</v>
      </c>
    </row>
    <row r="95" spans="1:12" s="9" customFormat="1" ht="15" x14ac:dyDescent="0.25">
      <c r="A95" s="51"/>
      <c r="B95" s="52"/>
      <c r="C95" s="17"/>
      <c r="D95" s="25">
        <v>812</v>
      </c>
      <c r="E95" s="19">
        <f t="shared" si="36"/>
        <v>0</v>
      </c>
      <c r="F95" s="19"/>
      <c r="G95" s="19"/>
      <c r="H95" s="19"/>
      <c r="I95" s="19"/>
      <c r="J95" s="19"/>
      <c r="K95" s="19"/>
      <c r="L95" s="19"/>
    </row>
    <row r="96" spans="1:12" s="9" customFormat="1" ht="15" x14ac:dyDescent="0.25">
      <c r="A96" s="51"/>
      <c r="B96" s="52"/>
      <c r="C96" s="17"/>
      <c r="D96" s="25">
        <v>813</v>
      </c>
      <c r="E96" s="19">
        <f t="shared" si="36"/>
        <v>0</v>
      </c>
      <c r="F96" s="19">
        <v>0</v>
      </c>
      <c r="G96" s="19">
        <v>0</v>
      </c>
      <c r="H96" s="19">
        <v>0</v>
      </c>
      <c r="I96" s="19">
        <v>0</v>
      </c>
      <c r="J96" s="19">
        <v>0</v>
      </c>
      <c r="K96" s="19">
        <v>0</v>
      </c>
      <c r="L96" s="19">
        <v>0</v>
      </c>
    </row>
    <row r="97" spans="1:12" s="9" customFormat="1" ht="15" x14ac:dyDescent="0.25">
      <c r="A97" s="51"/>
      <c r="B97" s="52"/>
      <c r="C97" s="17"/>
      <c r="D97" s="25">
        <v>814</v>
      </c>
      <c r="E97" s="19">
        <f t="shared" si="36"/>
        <v>0</v>
      </c>
      <c r="F97" s="19">
        <v>0</v>
      </c>
      <c r="G97" s="19">
        <v>0</v>
      </c>
      <c r="H97" s="19">
        <v>0</v>
      </c>
      <c r="I97" s="19">
        <v>0</v>
      </c>
      <c r="J97" s="19">
        <v>0</v>
      </c>
      <c r="K97" s="19">
        <v>0</v>
      </c>
      <c r="L97" s="19">
        <v>0</v>
      </c>
    </row>
    <row r="98" spans="1:12" s="9" customFormat="1" ht="15" x14ac:dyDescent="0.25">
      <c r="A98" s="51"/>
      <c r="B98" s="52"/>
      <c r="C98" s="17"/>
      <c r="D98" s="25">
        <v>815</v>
      </c>
      <c r="E98" s="19">
        <f t="shared" si="36"/>
        <v>0</v>
      </c>
      <c r="F98" s="19">
        <v>0</v>
      </c>
      <c r="G98" s="19">
        <v>0</v>
      </c>
      <c r="H98" s="19">
        <v>0</v>
      </c>
      <c r="I98" s="19">
        <v>0</v>
      </c>
      <c r="J98" s="19">
        <v>0</v>
      </c>
      <c r="K98" s="19">
        <v>0</v>
      </c>
      <c r="L98" s="19">
        <v>0</v>
      </c>
    </row>
    <row r="99" spans="1:12" s="9" customFormat="1" ht="15" x14ac:dyDescent="0.25">
      <c r="A99" s="51"/>
      <c r="B99" s="52"/>
      <c r="C99" s="17"/>
      <c r="D99" s="25">
        <v>816</v>
      </c>
      <c r="E99" s="19">
        <f t="shared" si="36"/>
        <v>0</v>
      </c>
      <c r="F99" s="19">
        <v>0</v>
      </c>
      <c r="G99" s="19">
        <v>0</v>
      </c>
      <c r="H99" s="19">
        <v>0</v>
      </c>
      <c r="I99" s="19">
        <v>0</v>
      </c>
      <c r="J99" s="19">
        <v>0</v>
      </c>
      <c r="K99" s="19">
        <v>0</v>
      </c>
      <c r="L99" s="19">
        <v>0</v>
      </c>
    </row>
    <row r="100" spans="1:12" s="9" customFormat="1" ht="15" x14ac:dyDescent="0.25">
      <c r="A100" s="51"/>
      <c r="B100" s="52"/>
      <c r="C100" s="17"/>
      <c r="D100" s="25">
        <v>819</v>
      </c>
      <c r="E100" s="19">
        <f t="shared" si="36"/>
        <v>0</v>
      </c>
      <c r="F100" s="19">
        <v>0</v>
      </c>
      <c r="G100" s="19">
        <v>0</v>
      </c>
      <c r="H100" s="19">
        <v>0</v>
      </c>
      <c r="I100" s="19">
        <v>0</v>
      </c>
      <c r="J100" s="19">
        <v>0</v>
      </c>
      <c r="K100" s="19">
        <v>0</v>
      </c>
      <c r="L100" s="19">
        <v>0</v>
      </c>
    </row>
    <row r="101" spans="1:12" s="9" customFormat="1" ht="15" x14ac:dyDescent="0.25">
      <c r="A101" s="51"/>
      <c r="B101" s="52"/>
      <c r="C101" s="17"/>
      <c r="D101" s="25">
        <v>826</v>
      </c>
      <c r="E101" s="19">
        <f t="shared" si="36"/>
        <v>0</v>
      </c>
      <c r="F101" s="19">
        <v>0</v>
      </c>
      <c r="G101" s="19">
        <v>0</v>
      </c>
      <c r="H101" s="19">
        <v>0</v>
      </c>
      <c r="I101" s="19">
        <v>0</v>
      </c>
      <c r="J101" s="19">
        <v>0</v>
      </c>
      <c r="K101" s="19">
        <v>0</v>
      </c>
      <c r="L101" s="19">
        <v>0</v>
      </c>
    </row>
    <row r="102" spans="1:12" s="9" customFormat="1" ht="15" x14ac:dyDescent="0.25">
      <c r="A102" s="51"/>
      <c r="B102" s="52"/>
      <c r="C102" s="17"/>
      <c r="D102" s="25">
        <v>829</v>
      </c>
      <c r="E102" s="19">
        <f t="shared" si="36"/>
        <v>0</v>
      </c>
      <c r="F102" s="19">
        <v>0</v>
      </c>
      <c r="G102" s="19">
        <v>0</v>
      </c>
      <c r="H102" s="19">
        <v>0</v>
      </c>
      <c r="I102" s="19">
        <v>0</v>
      </c>
      <c r="J102" s="19">
        <v>0</v>
      </c>
      <c r="K102" s="19">
        <v>0</v>
      </c>
      <c r="L102" s="19">
        <v>0</v>
      </c>
    </row>
    <row r="103" spans="1:12" s="9" customFormat="1" ht="15" x14ac:dyDescent="0.25">
      <c r="A103" s="51"/>
      <c r="B103" s="52"/>
      <c r="C103" s="17"/>
      <c r="D103" s="25">
        <v>832</v>
      </c>
      <c r="E103" s="19">
        <f t="shared" si="36"/>
        <v>0</v>
      </c>
      <c r="F103" s="19">
        <v>0</v>
      </c>
      <c r="G103" s="19">
        <v>0</v>
      </c>
      <c r="H103" s="19">
        <v>0</v>
      </c>
      <c r="I103" s="19">
        <v>0</v>
      </c>
      <c r="J103" s="19">
        <v>0</v>
      </c>
      <c r="K103" s="19">
        <v>0</v>
      </c>
      <c r="L103" s="19">
        <v>0</v>
      </c>
    </row>
    <row r="104" spans="1:12" s="9" customFormat="1" ht="15" x14ac:dyDescent="0.25">
      <c r="A104" s="51"/>
      <c r="B104" s="52"/>
      <c r="C104" s="17"/>
      <c r="D104" s="25">
        <v>843</v>
      </c>
      <c r="E104" s="19">
        <f t="shared" si="36"/>
        <v>0</v>
      </c>
      <c r="F104" s="19">
        <v>0</v>
      </c>
      <c r="G104" s="19">
        <v>0</v>
      </c>
      <c r="H104" s="19">
        <v>0</v>
      </c>
      <c r="I104" s="19">
        <v>0</v>
      </c>
      <c r="J104" s="19">
        <v>0</v>
      </c>
      <c r="K104" s="19">
        <v>0</v>
      </c>
      <c r="L104" s="19">
        <v>0</v>
      </c>
    </row>
    <row r="105" spans="1:12" s="9" customFormat="1" ht="15" x14ac:dyDescent="0.25">
      <c r="A105" s="51"/>
      <c r="B105" s="52"/>
      <c r="C105" s="17"/>
      <c r="D105" s="25">
        <v>847</v>
      </c>
      <c r="E105" s="19">
        <f t="shared" si="36"/>
        <v>0</v>
      </c>
      <c r="F105" s="19">
        <v>0</v>
      </c>
      <c r="G105" s="19">
        <v>0</v>
      </c>
      <c r="H105" s="19">
        <v>0</v>
      </c>
      <c r="I105" s="19">
        <v>0</v>
      </c>
      <c r="J105" s="19">
        <v>0</v>
      </c>
      <c r="K105" s="19">
        <v>0</v>
      </c>
      <c r="L105" s="19">
        <v>0</v>
      </c>
    </row>
    <row r="106" spans="1:12" s="9" customFormat="1" ht="15" x14ac:dyDescent="0.25">
      <c r="A106" s="51"/>
      <c r="B106" s="52"/>
      <c r="C106" s="17"/>
      <c r="D106" s="25">
        <v>848</v>
      </c>
      <c r="E106" s="19">
        <f t="shared" si="36"/>
        <v>0</v>
      </c>
      <c r="F106" s="19">
        <v>0</v>
      </c>
      <c r="G106" s="19">
        <v>0</v>
      </c>
      <c r="H106" s="19">
        <v>0</v>
      </c>
      <c r="I106" s="19">
        <v>0</v>
      </c>
      <c r="J106" s="19">
        <v>0</v>
      </c>
      <c r="K106" s="19">
        <v>0</v>
      </c>
      <c r="L106" s="19">
        <v>0</v>
      </c>
    </row>
    <row r="107" spans="1:12" s="9" customFormat="1" ht="15" x14ac:dyDescent="0.25">
      <c r="A107" s="51"/>
      <c r="B107" s="52"/>
      <c r="C107" s="17"/>
      <c r="D107" s="25">
        <v>857</v>
      </c>
      <c r="E107" s="19">
        <f t="shared" si="36"/>
        <v>0</v>
      </c>
      <c r="F107" s="19">
        <v>0</v>
      </c>
      <c r="G107" s="19">
        <v>0</v>
      </c>
      <c r="H107" s="19">
        <v>0</v>
      </c>
      <c r="I107" s="19">
        <v>0</v>
      </c>
      <c r="J107" s="19">
        <v>0</v>
      </c>
      <c r="K107" s="19">
        <v>0</v>
      </c>
      <c r="L107" s="19">
        <v>0</v>
      </c>
    </row>
    <row r="108" spans="1:12" s="9" customFormat="1" ht="25.5" x14ac:dyDescent="0.25">
      <c r="A108" s="51"/>
      <c r="B108" s="52"/>
      <c r="C108" s="17" t="s">
        <v>109</v>
      </c>
      <c r="D108" s="25"/>
      <c r="E108" s="19">
        <f t="shared" si="36"/>
        <v>0</v>
      </c>
      <c r="F108" s="19">
        <f>ROUND(F91*2/98,2)</f>
        <v>0</v>
      </c>
      <c r="G108" s="19">
        <f>ROUND(G91*2/98,2)</f>
        <v>0</v>
      </c>
      <c r="H108" s="19">
        <f>ROUND(H91*2/98,2)</f>
        <v>0</v>
      </c>
      <c r="I108" s="19">
        <v>0</v>
      </c>
      <c r="J108" s="19">
        <v>0</v>
      </c>
      <c r="K108" s="19">
        <v>0</v>
      </c>
      <c r="L108" s="19">
        <v>0</v>
      </c>
    </row>
    <row r="109" spans="1:12" s="9" customFormat="1" ht="25.5" x14ac:dyDescent="0.25">
      <c r="A109" s="51"/>
      <c r="B109" s="52"/>
      <c r="C109" s="17" t="s">
        <v>110</v>
      </c>
      <c r="D109" s="25"/>
      <c r="E109" s="19">
        <f t="shared" si="36"/>
        <v>0</v>
      </c>
      <c r="F109" s="19">
        <v>0</v>
      </c>
      <c r="G109" s="19">
        <v>0</v>
      </c>
      <c r="H109" s="19">
        <v>0</v>
      </c>
      <c r="I109" s="19">
        <v>0</v>
      </c>
      <c r="J109" s="19">
        <v>0</v>
      </c>
      <c r="K109" s="19">
        <v>0</v>
      </c>
      <c r="L109" s="19">
        <v>0</v>
      </c>
    </row>
    <row r="110" spans="1:12" s="9" customFormat="1" ht="38.25" x14ac:dyDescent="0.25">
      <c r="A110" s="51"/>
      <c r="B110" s="52"/>
      <c r="C110" s="17" t="s">
        <v>111</v>
      </c>
      <c r="D110" s="25"/>
      <c r="E110" s="19">
        <f t="shared" si="36"/>
        <v>0</v>
      </c>
      <c r="F110" s="19">
        <v>0</v>
      </c>
      <c r="G110" s="19">
        <v>0</v>
      </c>
      <c r="H110" s="19">
        <v>0</v>
      </c>
      <c r="I110" s="19">
        <v>0</v>
      </c>
      <c r="J110" s="19">
        <v>0</v>
      </c>
      <c r="K110" s="19">
        <v>0</v>
      </c>
      <c r="L110" s="19">
        <v>0</v>
      </c>
    </row>
    <row r="111" spans="1:12" s="9" customFormat="1" ht="15" x14ac:dyDescent="0.25">
      <c r="A111" s="51" t="s">
        <v>8</v>
      </c>
      <c r="B111" s="52" t="s">
        <v>29</v>
      </c>
      <c r="C111" s="17" t="s">
        <v>103</v>
      </c>
      <c r="D111" s="25"/>
      <c r="E111" s="19">
        <f>SUM(F111:L111)</f>
        <v>863200.09507326514</v>
      </c>
      <c r="F111" s="19">
        <f t="shared" ref="F111:L111" si="37">F112+F114</f>
        <v>86301.948829999994</v>
      </c>
      <c r="G111" s="19">
        <f t="shared" si="37"/>
        <v>55462.389150000003</v>
      </c>
      <c r="H111" s="19">
        <f t="shared" si="37"/>
        <v>39660.397429999997</v>
      </c>
      <c r="I111" s="19">
        <f t="shared" si="37"/>
        <v>69530.461704081637</v>
      </c>
      <c r="J111" s="19">
        <f t="shared" si="37"/>
        <v>204081.6326530611</v>
      </c>
      <c r="K111" s="19">
        <f t="shared" si="37"/>
        <v>204081.63265306118</v>
      </c>
      <c r="L111" s="19">
        <f t="shared" si="37"/>
        <v>204081.63265306118</v>
      </c>
    </row>
    <row r="112" spans="1:12" s="9" customFormat="1" ht="38.25" x14ac:dyDescent="0.25">
      <c r="A112" s="51"/>
      <c r="B112" s="52"/>
      <c r="C112" s="17" t="s">
        <v>105</v>
      </c>
      <c r="D112" s="25"/>
      <c r="E112" s="19">
        <f>SUM(F112:L112)</f>
        <v>863200.09507326514</v>
      </c>
      <c r="F112" s="19">
        <f t="shared" ref="F112:L112" si="38">F113+F115+F132+F133+F134</f>
        <v>86301.948829999994</v>
      </c>
      <c r="G112" s="19">
        <f t="shared" si="38"/>
        <v>55462.389150000003</v>
      </c>
      <c r="H112" s="19">
        <f t="shared" si="38"/>
        <v>39660.397429999997</v>
      </c>
      <c r="I112" s="19">
        <f t="shared" si="38"/>
        <v>69530.461704081637</v>
      </c>
      <c r="J112" s="19">
        <f t="shared" si="38"/>
        <v>204081.6326530611</v>
      </c>
      <c r="K112" s="19">
        <f t="shared" si="38"/>
        <v>204081.63265306118</v>
      </c>
      <c r="L112" s="19">
        <f t="shared" si="38"/>
        <v>204081.63265306118</v>
      </c>
    </row>
    <row r="113" spans="1:12" s="9" customFormat="1" ht="25.5" x14ac:dyDescent="0.25">
      <c r="A113" s="51"/>
      <c r="B113" s="52"/>
      <c r="C113" s="17" t="s">
        <v>106</v>
      </c>
      <c r="D113" s="25"/>
      <c r="E113" s="19">
        <f>SUM(F113:I113)</f>
        <v>0</v>
      </c>
      <c r="F113" s="19">
        <v>0</v>
      </c>
      <c r="G113" s="19">
        <v>0</v>
      </c>
      <c r="H113" s="19">
        <v>0</v>
      </c>
      <c r="I113" s="19">
        <v>0</v>
      </c>
      <c r="J113" s="19">
        <v>0</v>
      </c>
      <c r="K113" s="19">
        <v>0</v>
      </c>
      <c r="L113" s="19">
        <v>0</v>
      </c>
    </row>
    <row r="114" spans="1:12" s="9" customFormat="1" ht="51" x14ac:dyDescent="0.25">
      <c r="A114" s="51"/>
      <c r="B114" s="52"/>
      <c r="C114" s="17" t="s">
        <v>107</v>
      </c>
      <c r="D114" s="25"/>
      <c r="E114" s="19">
        <f>SUM(F114:I114)</f>
        <v>0</v>
      </c>
      <c r="F114" s="19">
        <v>0</v>
      </c>
      <c r="G114" s="19">
        <v>0</v>
      </c>
      <c r="H114" s="19">
        <v>0</v>
      </c>
      <c r="I114" s="19">
        <v>0</v>
      </c>
      <c r="J114" s="19">
        <v>0</v>
      </c>
      <c r="K114" s="19">
        <v>0</v>
      </c>
      <c r="L114" s="19">
        <v>0</v>
      </c>
    </row>
    <row r="115" spans="1:12" s="9" customFormat="1" ht="25.5" x14ac:dyDescent="0.25">
      <c r="A115" s="51"/>
      <c r="B115" s="52"/>
      <c r="C115" s="17" t="s">
        <v>108</v>
      </c>
      <c r="D115" s="18">
        <v>810</v>
      </c>
      <c r="E115" s="19">
        <f>SUM(F115:L115)</f>
        <v>845936.08787999989</v>
      </c>
      <c r="F115" s="19">
        <f>SUM(F116:F131)</f>
        <v>84575.90883</v>
      </c>
      <c r="G115" s="19">
        <f>SUM(G116:G131)</f>
        <v>54353.139150000003</v>
      </c>
      <c r="H115" s="19">
        <f>SUM(H116:H131)</f>
        <v>38867.187429999998</v>
      </c>
      <c r="I115" s="19">
        <v>68139.852469999998</v>
      </c>
      <c r="J115" s="19">
        <v>199999.99999999988</v>
      </c>
      <c r="K115" s="19">
        <v>199999.99999999997</v>
      </c>
      <c r="L115" s="19">
        <v>199999.99999999997</v>
      </c>
    </row>
    <row r="116" spans="1:12" s="9" customFormat="1" ht="15" hidden="1" x14ac:dyDescent="0.25">
      <c r="A116" s="51"/>
      <c r="B116" s="52"/>
      <c r="C116" s="17"/>
      <c r="D116" s="25">
        <v>804</v>
      </c>
      <c r="E116" s="19">
        <f t="shared" ref="E116:E132" si="39">SUM(F116:L116)</f>
        <v>0</v>
      </c>
      <c r="F116" s="19">
        <v>0</v>
      </c>
      <c r="G116" s="19">
        <v>0</v>
      </c>
      <c r="H116" s="19">
        <v>0</v>
      </c>
      <c r="I116" s="19">
        <v>0</v>
      </c>
      <c r="J116" s="31"/>
      <c r="K116" s="31"/>
      <c r="L116" s="31"/>
    </row>
    <row r="117" spans="1:12" s="9" customFormat="1" ht="15" hidden="1" x14ac:dyDescent="0.25">
      <c r="A117" s="51"/>
      <c r="B117" s="52"/>
      <c r="C117" s="17"/>
      <c r="D117" s="25">
        <v>808</v>
      </c>
      <c r="E117" s="19">
        <f t="shared" si="39"/>
        <v>0</v>
      </c>
      <c r="F117" s="19">
        <v>0</v>
      </c>
      <c r="G117" s="19">
        <v>0</v>
      </c>
      <c r="H117" s="19">
        <v>0</v>
      </c>
      <c r="I117" s="19">
        <v>0</v>
      </c>
      <c r="J117" s="31"/>
      <c r="K117" s="31"/>
      <c r="L117" s="31"/>
    </row>
    <row r="118" spans="1:12" s="9" customFormat="1" ht="15" hidden="1" x14ac:dyDescent="0.25">
      <c r="A118" s="51"/>
      <c r="B118" s="52"/>
      <c r="C118" s="17"/>
      <c r="D118" s="25">
        <v>810</v>
      </c>
      <c r="E118" s="19">
        <f t="shared" si="39"/>
        <v>520996.23540999996</v>
      </c>
      <c r="F118" s="19">
        <v>84575.90883</v>
      </c>
      <c r="G118" s="19">
        <v>54353.139150000003</v>
      </c>
      <c r="H118" s="19">
        <v>38867.187429999998</v>
      </c>
      <c r="I118" s="19">
        <v>100000</v>
      </c>
      <c r="J118" s="19">
        <v>80000</v>
      </c>
      <c r="K118" s="19">
        <v>80000</v>
      </c>
      <c r="L118" s="19">
        <f>K118*1.04</f>
        <v>83200</v>
      </c>
    </row>
    <row r="119" spans="1:12" s="9" customFormat="1" ht="15" hidden="1" x14ac:dyDescent="0.25">
      <c r="A119" s="51"/>
      <c r="B119" s="52"/>
      <c r="C119" s="17"/>
      <c r="D119" s="25">
        <v>812</v>
      </c>
      <c r="E119" s="19">
        <f t="shared" si="39"/>
        <v>0</v>
      </c>
      <c r="F119" s="19"/>
      <c r="G119" s="19"/>
      <c r="H119" s="19"/>
      <c r="I119" s="19"/>
      <c r="J119" s="31"/>
      <c r="K119" s="31"/>
      <c r="L119" s="31"/>
    </row>
    <row r="120" spans="1:12" s="9" customFormat="1" ht="15" hidden="1" x14ac:dyDescent="0.25">
      <c r="A120" s="51"/>
      <c r="B120" s="52"/>
      <c r="C120" s="17"/>
      <c r="D120" s="25">
        <v>813</v>
      </c>
      <c r="E120" s="19">
        <f t="shared" si="39"/>
        <v>0</v>
      </c>
      <c r="F120" s="19">
        <v>0</v>
      </c>
      <c r="G120" s="19">
        <v>0</v>
      </c>
      <c r="H120" s="19">
        <v>0</v>
      </c>
      <c r="I120" s="19">
        <v>0</v>
      </c>
      <c r="J120" s="31"/>
      <c r="K120" s="31"/>
      <c r="L120" s="31"/>
    </row>
    <row r="121" spans="1:12" s="9" customFormat="1" ht="15" hidden="1" x14ac:dyDescent="0.25">
      <c r="A121" s="51"/>
      <c r="B121" s="52"/>
      <c r="C121" s="17"/>
      <c r="D121" s="25">
        <v>814</v>
      </c>
      <c r="E121" s="19">
        <f t="shared" si="39"/>
        <v>0</v>
      </c>
      <c r="F121" s="19">
        <v>0</v>
      </c>
      <c r="G121" s="19">
        <v>0</v>
      </c>
      <c r="H121" s="19">
        <v>0</v>
      </c>
      <c r="I121" s="19">
        <v>0</v>
      </c>
      <c r="J121" s="31"/>
      <c r="K121" s="31"/>
      <c r="L121" s="31"/>
    </row>
    <row r="122" spans="1:12" s="9" customFormat="1" ht="15" hidden="1" x14ac:dyDescent="0.25">
      <c r="A122" s="51"/>
      <c r="B122" s="52"/>
      <c r="C122" s="17"/>
      <c r="D122" s="25">
        <v>815</v>
      </c>
      <c r="E122" s="19">
        <f t="shared" si="39"/>
        <v>0</v>
      </c>
      <c r="F122" s="19">
        <v>0</v>
      </c>
      <c r="G122" s="19">
        <v>0</v>
      </c>
      <c r="H122" s="19">
        <v>0</v>
      </c>
      <c r="I122" s="19">
        <v>0</v>
      </c>
      <c r="J122" s="31"/>
      <c r="K122" s="31"/>
      <c r="L122" s="31"/>
    </row>
    <row r="123" spans="1:12" s="9" customFormat="1" ht="15" hidden="1" x14ac:dyDescent="0.25">
      <c r="A123" s="51"/>
      <c r="B123" s="52"/>
      <c r="C123" s="17"/>
      <c r="D123" s="25">
        <v>816</v>
      </c>
      <c r="E123" s="19">
        <f t="shared" si="39"/>
        <v>0</v>
      </c>
      <c r="F123" s="19">
        <v>0</v>
      </c>
      <c r="G123" s="19">
        <v>0</v>
      </c>
      <c r="H123" s="19">
        <v>0</v>
      </c>
      <c r="I123" s="19">
        <v>0</v>
      </c>
      <c r="J123" s="31"/>
      <c r="K123" s="31"/>
      <c r="L123" s="31"/>
    </row>
    <row r="124" spans="1:12" s="9" customFormat="1" ht="15" hidden="1" x14ac:dyDescent="0.25">
      <c r="A124" s="51"/>
      <c r="B124" s="52"/>
      <c r="C124" s="17"/>
      <c r="D124" s="25">
        <v>819</v>
      </c>
      <c r="E124" s="19">
        <f t="shared" si="39"/>
        <v>0</v>
      </c>
      <c r="F124" s="19">
        <v>0</v>
      </c>
      <c r="G124" s="19">
        <v>0</v>
      </c>
      <c r="H124" s="19">
        <v>0</v>
      </c>
      <c r="I124" s="19">
        <v>0</v>
      </c>
      <c r="J124" s="31"/>
      <c r="K124" s="31"/>
      <c r="L124" s="31"/>
    </row>
    <row r="125" spans="1:12" s="9" customFormat="1" ht="15" hidden="1" x14ac:dyDescent="0.25">
      <c r="A125" s="51"/>
      <c r="B125" s="52"/>
      <c r="C125" s="17"/>
      <c r="D125" s="25">
        <v>826</v>
      </c>
      <c r="E125" s="19">
        <f t="shared" si="39"/>
        <v>0</v>
      </c>
      <c r="F125" s="19">
        <v>0</v>
      </c>
      <c r="G125" s="19">
        <v>0</v>
      </c>
      <c r="H125" s="19">
        <v>0</v>
      </c>
      <c r="I125" s="19">
        <v>0</v>
      </c>
      <c r="J125" s="31"/>
      <c r="K125" s="31"/>
      <c r="L125" s="31"/>
    </row>
    <row r="126" spans="1:12" s="9" customFormat="1" ht="15" hidden="1" x14ac:dyDescent="0.25">
      <c r="A126" s="51"/>
      <c r="B126" s="52"/>
      <c r="C126" s="17"/>
      <c r="D126" s="25">
        <v>829</v>
      </c>
      <c r="E126" s="19">
        <f t="shared" si="39"/>
        <v>0</v>
      </c>
      <c r="F126" s="19">
        <v>0</v>
      </c>
      <c r="G126" s="19">
        <v>0</v>
      </c>
      <c r="H126" s="19">
        <v>0</v>
      </c>
      <c r="I126" s="19">
        <v>0</v>
      </c>
      <c r="J126" s="31"/>
      <c r="K126" s="31"/>
      <c r="L126" s="31"/>
    </row>
    <row r="127" spans="1:12" s="9" customFormat="1" ht="15" hidden="1" x14ac:dyDescent="0.25">
      <c r="A127" s="51"/>
      <c r="B127" s="52"/>
      <c r="C127" s="17"/>
      <c r="D127" s="25">
        <v>832</v>
      </c>
      <c r="E127" s="19">
        <f t="shared" si="39"/>
        <v>0</v>
      </c>
      <c r="F127" s="19">
        <v>0</v>
      </c>
      <c r="G127" s="19">
        <v>0</v>
      </c>
      <c r="H127" s="19">
        <v>0</v>
      </c>
      <c r="I127" s="19">
        <v>0</v>
      </c>
      <c r="J127" s="31"/>
      <c r="K127" s="31"/>
      <c r="L127" s="31"/>
    </row>
    <row r="128" spans="1:12" s="9" customFormat="1" ht="15" hidden="1" x14ac:dyDescent="0.25">
      <c r="A128" s="51"/>
      <c r="B128" s="52"/>
      <c r="C128" s="17"/>
      <c r="D128" s="25">
        <v>843</v>
      </c>
      <c r="E128" s="19">
        <f t="shared" si="39"/>
        <v>0</v>
      </c>
      <c r="F128" s="19">
        <v>0</v>
      </c>
      <c r="G128" s="19">
        <v>0</v>
      </c>
      <c r="H128" s="19">
        <v>0</v>
      </c>
      <c r="I128" s="19">
        <v>0</v>
      </c>
      <c r="J128" s="31"/>
      <c r="K128" s="31"/>
      <c r="L128" s="31"/>
    </row>
    <row r="129" spans="1:13" s="9" customFormat="1" ht="15" hidden="1" x14ac:dyDescent="0.25">
      <c r="A129" s="51"/>
      <c r="B129" s="52"/>
      <c r="C129" s="17"/>
      <c r="D129" s="25">
        <v>847</v>
      </c>
      <c r="E129" s="19">
        <f t="shared" si="39"/>
        <v>0</v>
      </c>
      <c r="F129" s="19">
        <v>0</v>
      </c>
      <c r="G129" s="19">
        <v>0</v>
      </c>
      <c r="H129" s="19">
        <v>0</v>
      </c>
      <c r="I129" s="19">
        <v>0</v>
      </c>
      <c r="J129" s="31"/>
      <c r="K129" s="31"/>
      <c r="L129" s="31"/>
    </row>
    <row r="130" spans="1:13" s="9" customFormat="1" ht="15" hidden="1" x14ac:dyDescent="0.25">
      <c r="A130" s="51"/>
      <c r="B130" s="52"/>
      <c r="C130" s="17"/>
      <c r="D130" s="25">
        <v>848</v>
      </c>
      <c r="E130" s="19">
        <f t="shared" si="39"/>
        <v>0</v>
      </c>
      <c r="F130" s="19">
        <v>0</v>
      </c>
      <c r="G130" s="19">
        <v>0</v>
      </c>
      <c r="H130" s="19">
        <v>0</v>
      </c>
      <c r="I130" s="19">
        <v>0</v>
      </c>
      <c r="J130" s="31"/>
      <c r="K130" s="31"/>
      <c r="L130" s="31"/>
    </row>
    <row r="131" spans="1:13" s="9" customFormat="1" ht="15" hidden="1" x14ac:dyDescent="0.25">
      <c r="A131" s="51"/>
      <c r="B131" s="52"/>
      <c r="C131" s="17"/>
      <c r="D131" s="25">
        <v>857</v>
      </c>
      <c r="E131" s="19">
        <f t="shared" si="39"/>
        <v>0</v>
      </c>
      <c r="F131" s="19">
        <v>0</v>
      </c>
      <c r="G131" s="19">
        <v>0</v>
      </c>
      <c r="H131" s="19">
        <v>0</v>
      </c>
      <c r="I131" s="19">
        <v>0</v>
      </c>
      <c r="J131" s="31"/>
      <c r="K131" s="31"/>
      <c r="L131" s="31"/>
    </row>
    <row r="132" spans="1:13" s="9" customFormat="1" ht="25.5" x14ac:dyDescent="0.25">
      <c r="A132" s="51"/>
      <c r="B132" s="52"/>
      <c r="C132" s="17" t="s">
        <v>109</v>
      </c>
      <c r="D132" s="25"/>
      <c r="E132" s="19">
        <f t="shared" si="39"/>
        <v>17264.007193265301</v>
      </c>
      <c r="F132" s="19">
        <f>ROUND(F118*2/98,2)</f>
        <v>1726.04</v>
      </c>
      <c r="G132" s="19">
        <f>ROUND(G118*2/98,2)</f>
        <v>1109.25</v>
      </c>
      <c r="H132" s="19">
        <f>ROUND(H118*2/98,2)</f>
        <v>793.21</v>
      </c>
      <c r="I132" s="19">
        <f>I115/98*2</f>
        <v>1390.6092340816326</v>
      </c>
      <c r="J132" s="19">
        <f>J115/98*2</f>
        <v>4081.6326530612223</v>
      </c>
      <c r="K132" s="19">
        <f>K115/98*2</f>
        <v>4081.6326530612241</v>
      </c>
      <c r="L132" s="19">
        <f>L115/98*2</f>
        <v>4081.6326530612241</v>
      </c>
      <c r="M132" s="22"/>
    </row>
    <row r="133" spans="1:13" s="9" customFormat="1" ht="25.5" x14ac:dyDescent="0.25">
      <c r="A133" s="51"/>
      <c r="B133" s="52"/>
      <c r="C133" s="17" t="s">
        <v>110</v>
      </c>
      <c r="D133" s="25"/>
      <c r="E133" s="19">
        <f>SUM(F133:I133)</f>
        <v>0</v>
      </c>
      <c r="F133" s="19">
        <v>0</v>
      </c>
      <c r="G133" s="19">
        <v>0</v>
      </c>
      <c r="H133" s="19">
        <v>0</v>
      </c>
      <c r="I133" s="19">
        <v>0</v>
      </c>
      <c r="J133" s="19">
        <v>0</v>
      </c>
      <c r="K133" s="19">
        <v>0</v>
      </c>
      <c r="L133" s="19">
        <v>0</v>
      </c>
    </row>
    <row r="134" spans="1:13" s="9" customFormat="1" ht="38.25" x14ac:dyDescent="0.25">
      <c r="A134" s="51"/>
      <c r="B134" s="52"/>
      <c r="C134" s="17" t="s">
        <v>111</v>
      </c>
      <c r="D134" s="25"/>
      <c r="E134" s="19">
        <f>SUM(F134:F134)</f>
        <v>0</v>
      </c>
      <c r="F134" s="19">
        <v>0</v>
      </c>
      <c r="G134" s="19">
        <v>0</v>
      </c>
      <c r="H134" s="19">
        <v>0</v>
      </c>
      <c r="I134" s="19">
        <v>0</v>
      </c>
      <c r="J134" s="19">
        <v>0</v>
      </c>
      <c r="K134" s="19">
        <v>0</v>
      </c>
      <c r="L134" s="19">
        <v>0</v>
      </c>
    </row>
    <row r="135" spans="1:13" s="9" customFormat="1" ht="15" x14ac:dyDescent="0.25">
      <c r="A135" s="51" t="s">
        <v>9</v>
      </c>
      <c r="B135" s="52" t="s">
        <v>30</v>
      </c>
      <c r="C135" s="17" t="s">
        <v>103</v>
      </c>
      <c r="D135" s="25"/>
      <c r="E135" s="19">
        <f>SUM(F135:I135)</f>
        <v>3215.2040000000002</v>
      </c>
      <c r="F135" s="19">
        <f t="shared" ref="F135:L135" si="40">F136+F138</f>
        <v>0</v>
      </c>
      <c r="G135" s="19">
        <f t="shared" si="40"/>
        <v>0</v>
      </c>
      <c r="H135" s="19">
        <f t="shared" si="40"/>
        <v>0</v>
      </c>
      <c r="I135" s="19">
        <f t="shared" si="40"/>
        <v>3215.2040000000002</v>
      </c>
      <c r="J135" s="19">
        <f t="shared" si="40"/>
        <v>3061.22</v>
      </c>
      <c r="K135" s="19">
        <f t="shared" si="40"/>
        <v>0</v>
      </c>
      <c r="L135" s="19">
        <f t="shared" si="40"/>
        <v>0</v>
      </c>
    </row>
    <row r="136" spans="1:13" s="9" customFormat="1" ht="38.25" x14ac:dyDescent="0.25">
      <c r="A136" s="51"/>
      <c r="B136" s="52"/>
      <c r="C136" s="17" t="s">
        <v>105</v>
      </c>
      <c r="D136" s="25"/>
      <c r="E136" s="19">
        <f>SUM(F136:I136)</f>
        <v>3215.2040000000002</v>
      </c>
      <c r="F136" s="19">
        <f t="shared" ref="F136:L136" si="41">F137+F139+F156+F157+F158</f>
        <v>0</v>
      </c>
      <c r="G136" s="19">
        <f t="shared" si="41"/>
        <v>0</v>
      </c>
      <c r="H136" s="19">
        <f t="shared" si="41"/>
        <v>0</v>
      </c>
      <c r="I136" s="19">
        <f t="shared" si="41"/>
        <v>3215.2040000000002</v>
      </c>
      <c r="J136" s="19">
        <f t="shared" si="41"/>
        <v>3061.22</v>
      </c>
      <c r="K136" s="19">
        <f t="shared" si="41"/>
        <v>0</v>
      </c>
      <c r="L136" s="19">
        <f t="shared" si="41"/>
        <v>0</v>
      </c>
    </row>
    <row r="137" spans="1:13" s="9" customFormat="1" ht="25.5" x14ac:dyDescent="0.25">
      <c r="A137" s="51"/>
      <c r="B137" s="52"/>
      <c r="C137" s="17" t="s">
        <v>106</v>
      </c>
      <c r="D137" s="25"/>
      <c r="E137" s="19">
        <f>SUM(F137:I137)</f>
        <v>0</v>
      </c>
      <c r="F137" s="19">
        <v>0</v>
      </c>
      <c r="G137" s="19">
        <v>0</v>
      </c>
      <c r="H137" s="19">
        <v>0</v>
      </c>
      <c r="I137" s="19">
        <v>0</v>
      </c>
      <c r="J137" s="19">
        <v>0</v>
      </c>
      <c r="K137" s="19">
        <v>0</v>
      </c>
      <c r="L137" s="19">
        <v>0</v>
      </c>
    </row>
    <row r="138" spans="1:13" s="9" customFormat="1" ht="51" x14ac:dyDescent="0.25">
      <c r="A138" s="51"/>
      <c r="B138" s="52"/>
      <c r="C138" s="17" t="s">
        <v>107</v>
      </c>
      <c r="D138" s="25"/>
      <c r="E138" s="19">
        <f>SUM(F138:I138)</f>
        <v>0</v>
      </c>
      <c r="F138" s="19">
        <v>0</v>
      </c>
      <c r="G138" s="19">
        <v>0</v>
      </c>
      <c r="H138" s="19">
        <v>0</v>
      </c>
      <c r="I138" s="19">
        <v>0</v>
      </c>
      <c r="J138" s="19">
        <v>0</v>
      </c>
      <c r="K138" s="19">
        <v>0</v>
      </c>
      <c r="L138" s="19">
        <v>0</v>
      </c>
    </row>
    <row r="139" spans="1:13" s="9" customFormat="1" ht="25.5" x14ac:dyDescent="0.25">
      <c r="A139" s="51"/>
      <c r="B139" s="52"/>
      <c r="C139" s="17" t="s">
        <v>108</v>
      </c>
      <c r="D139" s="18">
        <v>810</v>
      </c>
      <c r="E139" s="19">
        <f>SUM(F139:K139)</f>
        <v>6150.9040000000005</v>
      </c>
      <c r="F139" s="19">
        <f t="shared" ref="F139:L139" si="42">SUM(F140:F155)</f>
        <v>0</v>
      </c>
      <c r="G139" s="19">
        <f t="shared" si="42"/>
        <v>0</v>
      </c>
      <c r="H139" s="19">
        <f t="shared" si="42"/>
        <v>0</v>
      </c>
      <c r="I139" s="19">
        <v>3150.904</v>
      </c>
      <c r="J139" s="19">
        <v>3000</v>
      </c>
      <c r="K139" s="19">
        <v>0</v>
      </c>
      <c r="L139" s="19">
        <f t="shared" si="42"/>
        <v>0</v>
      </c>
    </row>
    <row r="140" spans="1:13" s="9" customFormat="1" ht="15" hidden="1" x14ac:dyDescent="0.25">
      <c r="A140" s="51"/>
      <c r="B140" s="52"/>
      <c r="C140" s="17"/>
      <c r="D140" s="25">
        <v>804</v>
      </c>
      <c r="E140" s="19">
        <f t="shared" ref="E140:E155" si="43">SUM(F140:I140)</f>
        <v>0</v>
      </c>
      <c r="F140" s="19">
        <v>0</v>
      </c>
      <c r="G140" s="19">
        <v>0</v>
      </c>
      <c r="H140" s="19">
        <v>0</v>
      </c>
      <c r="I140" s="19">
        <v>0</v>
      </c>
      <c r="J140" s="19">
        <v>0</v>
      </c>
      <c r="K140" s="19">
        <v>0</v>
      </c>
      <c r="L140" s="19">
        <v>0</v>
      </c>
    </row>
    <row r="141" spans="1:13" s="9" customFormat="1" ht="15" hidden="1" x14ac:dyDescent="0.25">
      <c r="A141" s="51"/>
      <c r="B141" s="52"/>
      <c r="C141" s="17"/>
      <c r="D141" s="25">
        <v>808</v>
      </c>
      <c r="E141" s="19">
        <f t="shared" si="43"/>
        <v>0</v>
      </c>
      <c r="F141" s="19">
        <v>0</v>
      </c>
      <c r="G141" s="19">
        <v>0</v>
      </c>
      <c r="H141" s="19">
        <v>0</v>
      </c>
      <c r="I141" s="19">
        <v>0</v>
      </c>
      <c r="J141" s="19">
        <v>0</v>
      </c>
      <c r="K141" s="19">
        <v>0</v>
      </c>
      <c r="L141" s="19">
        <v>0</v>
      </c>
    </row>
    <row r="142" spans="1:13" s="9" customFormat="1" ht="15" hidden="1" x14ac:dyDescent="0.25">
      <c r="A142" s="51"/>
      <c r="B142" s="52"/>
      <c r="C142" s="17"/>
      <c r="D142" s="25">
        <v>810</v>
      </c>
      <c r="E142" s="19">
        <f>SUM(F142:K142)</f>
        <v>5497.12</v>
      </c>
      <c r="F142" s="19">
        <v>0</v>
      </c>
      <c r="G142" s="19">
        <v>0</v>
      </c>
      <c r="H142" s="19">
        <v>0</v>
      </c>
      <c r="I142" s="19">
        <v>3963.52</v>
      </c>
      <c r="J142" s="19">
        <v>805.6</v>
      </c>
      <c r="K142" s="19">
        <v>728</v>
      </c>
      <c r="L142" s="19">
        <v>0</v>
      </c>
    </row>
    <row r="143" spans="1:13" s="9" customFormat="1" ht="15" hidden="1" x14ac:dyDescent="0.25">
      <c r="A143" s="51"/>
      <c r="B143" s="52"/>
      <c r="C143" s="17"/>
      <c r="D143" s="25">
        <v>812</v>
      </c>
      <c r="E143" s="19">
        <f t="shared" si="43"/>
        <v>0</v>
      </c>
      <c r="F143" s="19"/>
      <c r="G143" s="19"/>
      <c r="H143" s="19"/>
      <c r="I143" s="19"/>
      <c r="J143" s="19"/>
      <c r="K143" s="19"/>
      <c r="L143" s="19"/>
    </row>
    <row r="144" spans="1:13" s="9" customFormat="1" ht="15" hidden="1" x14ac:dyDescent="0.25">
      <c r="A144" s="51"/>
      <c r="B144" s="52"/>
      <c r="C144" s="17"/>
      <c r="D144" s="25">
        <v>813</v>
      </c>
      <c r="E144" s="19">
        <f t="shared" si="43"/>
        <v>0</v>
      </c>
      <c r="F144" s="19">
        <v>0</v>
      </c>
      <c r="G144" s="19">
        <v>0</v>
      </c>
      <c r="H144" s="19">
        <v>0</v>
      </c>
      <c r="I144" s="19">
        <v>0</v>
      </c>
      <c r="J144" s="19">
        <v>0</v>
      </c>
      <c r="K144" s="19">
        <v>0</v>
      </c>
      <c r="L144" s="19">
        <v>0</v>
      </c>
    </row>
    <row r="145" spans="1:12" s="9" customFormat="1" ht="15" hidden="1" x14ac:dyDescent="0.25">
      <c r="A145" s="51"/>
      <c r="B145" s="52"/>
      <c r="C145" s="17"/>
      <c r="D145" s="25">
        <v>814</v>
      </c>
      <c r="E145" s="19">
        <f t="shared" si="43"/>
        <v>0</v>
      </c>
      <c r="F145" s="19">
        <v>0</v>
      </c>
      <c r="G145" s="19">
        <v>0</v>
      </c>
      <c r="H145" s="19">
        <v>0</v>
      </c>
      <c r="I145" s="19">
        <v>0</v>
      </c>
      <c r="J145" s="19">
        <v>0</v>
      </c>
      <c r="K145" s="19">
        <v>0</v>
      </c>
      <c r="L145" s="19">
        <v>0</v>
      </c>
    </row>
    <row r="146" spans="1:12" s="9" customFormat="1" ht="15" hidden="1" x14ac:dyDescent="0.25">
      <c r="A146" s="51"/>
      <c r="B146" s="52"/>
      <c r="C146" s="17"/>
      <c r="D146" s="25">
        <v>815</v>
      </c>
      <c r="E146" s="19">
        <f t="shared" si="43"/>
        <v>0</v>
      </c>
      <c r="F146" s="19">
        <v>0</v>
      </c>
      <c r="G146" s="19">
        <v>0</v>
      </c>
      <c r="H146" s="19">
        <v>0</v>
      </c>
      <c r="I146" s="19">
        <v>0</v>
      </c>
      <c r="J146" s="19">
        <v>0</v>
      </c>
      <c r="K146" s="19">
        <v>0</v>
      </c>
      <c r="L146" s="19">
        <v>0</v>
      </c>
    </row>
    <row r="147" spans="1:12" s="9" customFormat="1" ht="15" hidden="1" x14ac:dyDescent="0.25">
      <c r="A147" s="51"/>
      <c r="B147" s="52"/>
      <c r="C147" s="17"/>
      <c r="D147" s="25">
        <v>816</v>
      </c>
      <c r="E147" s="19">
        <f t="shared" si="43"/>
        <v>0</v>
      </c>
      <c r="F147" s="19">
        <v>0</v>
      </c>
      <c r="G147" s="19">
        <v>0</v>
      </c>
      <c r="H147" s="19">
        <v>0</v>
      </c>
      <c r="I147" s="19">
        <v>0</v>
      </c>
      <c r="J147" s="19">
        <v>0</v>
      </c>
      <c r="K147" s="19">
        <v>0</v>
      </c>
      <c r="L147" s="19">
        <v>0</v>
      </c>
    </row>
    <row r="148" spans="1:12" s="9" customFormat="1" ht="15" hidden="1" x14ac:dyDescent="0.25">
      <c r="A148" s="51"/>
      <c r="B148" s="52"/>
      <c r="C148" s="17"/>
      <c r="D148" s="25">
        <v>819</v>
      </c>
      <c r="E148" s="19">
        <f t="shared" si="43"/>
        <v>0</v>
      </c>
      <c r="F148" s="19">
        <v>0</v>
      </c>
      <c r="G148" s="19">
        <v>0</v>
      </c>
      <c r="H148" s="19">
        <v>0</v>
      </c>
      <c r="I148" s="19">
        <v>0</v>
      </c>
      <c r="J148" s="19">
        <v>0</v>
      </c>
      <c r="K148" s="19">
        <v>0</v>
      </c>
      <c r="L148" s="19">
        <v>0</v>
      </c>
    </row>
    <row r="149" spans="1:12" s="9" customFormat="1" ht="15" hidden="1" x14ac:dyDescent="0.25">
      <c r="A149" s="51"/>
      <c r="B149" s="52"/>
      <c r="C149" s="17"/>
      <c r="D149" s="25">
        <v>826</v>
      </c>
      <c r="E149" s="19">
        <f t="shared" si="43"/>
        <v>0</v>
      </c>
      <c r="F149" s="19">
        <v>0</v>
      </c>
      <c r="G149" s="19">
        <v>0</v>
      </c>
      <c r="H149" s="19">
        <v>0</v>
      </c>
      <c r="I149" s="19">
        <v>0</v>
      </c>
      <c r="J149" s="19">
        <v>0</v>
      </c>
      <c r="K149" s="19">
        <v>0</v>
      </c>
      <c r="L149" s="19">
        <v>0</v>
      </c>
    </row>
    <row r="150" spans="1:12" s="9" customFormat="1" ht="15" hidden="1" x14ac:dyDescent="0.25">
      <c r="A150" s="51"/>
      <c r="B150" s="52"/>
      <c r="C150" s="17"/>
      <c r="D150" s="25">
        <v>829</v>
      </c>
      <c r="E150" s="19">
        <f t="shared" si="43"/>
        <v>0</v>
      </c>
      <c r="F150" s="19">
        <v>0</v>
      </c>
      <c r="G150" s="19">
        <v>0</v>
      </c>
      <c r="H150" s="19">
        <v>0</v>
      </c>
      <c r="I150" s="19">
        <v>0</v>
      </c>
      <c r="J150" s="19">
        <v>0</v>
      </c>
      <c r="K150" s="19">
        <v>0</v>
      </c>
      <c r="L150" s="19">
        <v>0</v>
      </c>
    </row>
    <row r="151" spans="1:12" s="9" customFormat="1" ht="15" hidden="1" x14ac:dyDescent="0.25">
      <c r="A151" s="51"/>
      <c r="B151" s="52"/>
      <c r="C151" s="17"/>
      <c r="D151" s="25">
        <v>832</v>
      </c>
      <c r="E151" s="19">
        <f t="shared" si="43"/>
        <v>0</v>
      </c>
      <c r="F151" s="19">
        <v>0</v>
      </c>
      <c r="G151" s="19">
        <v>0</v>
      </c>
      <c r="H151" s="19">
        <v>0</v>
      </c>
      <c r="I151" s="19">
        <v>0</v>
      </c>
      <c r="J151" s="19">
        <v>0</v>
      </c>
      <c r="K151" s="19">
        <v>0</v>
      </c>
      <c r="L151" s="19">
        <v>0</v>
      </c>
    </row>
    <row r="152" spans="1:12" s="9" customFormat="1" ht="15" hidden="1" x14ac:dyDescent="0.25">
      <c r="A152" s="51"/>
      <c r="B152" s="52"/>
      <c r="C152" s="17"/>
      <c r="D152" s="25">
        <v>843</v>
      </c>
      <c r="E152" s="19">
        <f t="shared" si="43"/>
        <v>0</v>
      </c>
      <c r="F152" s="19">
        <v>0</v>
      </c>
      <c r="G152" s="19">
        <v>0</v>
      </c>
      <c r="H152" s="19">
        <v>0</v>
      </c>
      <c r="I152" s="19">
        <v>0</v>
      </c>
      <c r="J152" s="19">
        <v>0</v>
      </c>
      <c r="K152" s="19">
        <v>0</v>
      </c>
      <c r="L152" s="19">
        <v>0</v>
      </c>
    </row>
    <row r="153" spans="1:12" s="9" customFormat="1" ht="15" hidden="1" x14ac:dyDescent="0.25">
      <c r="A153" s="51"/>
      <c r="B153" s="52"/>
      <c r="C153" s="17"/>
      <c r="D153" s="25">
        <v>847</v>
      </c>
      <c r="E153" s="19">
        <f t="shared" si="43"/>
        <v>0</v>
      </c>
      <c r="F153" s="19">
        <v>0</v>
      </c>
      <c r="G153" s="19">
        <v>0</v>
      </c>
      <c r="H153" s="19">
        <v>0</v>
      </c>
      <c r="I153" s="19">
        <v>0</v>
      </c>
      <c r="J153" s="19">
        <v>0</v>
      </c>
      <c r="K153" s="19">
        <v>0</v>
      </c>
      <c r="L153" s="19">
        <v>0</v>
      </c>
    </row>
    <row r="154" spans="1:12" s="9" customFormat="1" ht="15" hidden="1" x14ac:dyDescent="0.25">
      <c r="A154" s="51"/>
      <c r="B154" s="52"/>
      <c r="C154" s="17"/>
      <c r="D154" s="25">
        <v>848</v>
      </c>
      <c r="E154" s="19">
        <f t="shared" si="43"/>
        <v>0</v>
      </c>
      <c r="F154" s="19">
        <v>0</v>
      </c>
      <c r="G154" s="19">
        <v>0</v>
      </c>
      <c r="H154" s="19">
        <v>0</v>
      </c>
      <c r="I154" s="19">
        <v>0</v>
      </c>
      <c r="J154" s="19">
        <v>0</v>
      </c>
      <c r="K154" s="19">
        <v>0</v>
      </c>
      <c r="L154" s="19">
        <v>0</v>
      </c>
    </row>
    <row r="155" spans="1:12" s="9" customFormat="1" ht="15" hidden="1" x14ac:dyDescent="0.25">
      <c r="A155" s="51"/>
      <c r="B155" s="52"/>
      <c r="C155" s="17"/>
      <c r="D155" s="25">
        <v>857</v>
      </c>
      <c r="E155" s="19">
        <f t="shared" si="43"/>
        <v>0</v>
      </c>
      <c r="F155" s="19">
        <v>0</v>
      </c>
      <c r="G155" s="19">
        <v>0</v>
      </c>
      <c r="H155" s="19">
        <v>0</v>
      </c>
      <c r="I155" s="19">
        <v>0</v>
      </c>
      <c r="J155" s="19">
        <v>0</v>
      </c>
      <c r="K155" s="19">
        <v>0</v>
      </c>
      <c r="L155" s="19">
        <v>0</v>
      </c>
    </row>
    <row r="156" spans="1:12" s="9" customFormat="1" ht="25.5" x14ac:dyDescent="0.25">
      <c r="A156" s="51"/>
      <c r="B156" s="52"/>
      <c r="C156" s="17" t="s">
        <v>109</v>
      </c>
      <c r="D156" s="25"/>
      <c r="E156" s="19">
        <f>SUM(F156:H156)</f>
        <v>0</v>
      </c>
      <c r="F156" s="19">
        <f t="shared" ref="F156:L156" si="44">ROUND(F139*2/98,2)</f>
        <v>0</v>
      </c>
      <c r="G156" s="19">
        <f t="shared" si="44"/>
        <v>0</v>
      </c>
      <c r="H156" s="19">
        <f t="shared" si="44"/>
        <v>0</v>
      </c>
      <c r="I156" s="19">
        <v>64.3</v>
      </c>
      <c r="J156" s="19">
        <f t="shared" si="44"/>
        <v>61.22</v>
      </c>
      <c r="K156" s="19">
        <f t="shared" si="44"/>
        <v>0</v>
      </c>
      <c r="L156" s="19">
        <f t="shared" si="44"/>
        <v>0</v>
      </c>
    </row>
    <row r="157" spans="1:12" s="9" customFormat="1" ht="25.5" x14ac:dyDescent="0.25">
      <c r="A157" s="51"/>
      <c r="B157" s="52"/>
      <c r="C157" s="17" t="s">
        <v>110</v>
      </c>
      <c r="D157" s="25"/>
      <c r="E157" s="19">
        <f>SUM(F157:F157)</f>
        <v>0</v>
      </c>
      <c r="F157" s="19">
        <v>0</v>
      </c>
      <c r="G157" s="19">
        <v>0</v>
      </c>
      <c r="H157" s="19">
        <v>0</v>
      </c>
      <c r="I157" s="19">
        <v>0</v>
      </c>
      <c r="J157" s="19">
        <v>0</v>
      </c>
      <c r="K157" s="19">
        <v>0</v>
      </c>
      <c r="L157" s="19">
        <v>0</v>
      </c>
    </row>
    <row r="158" spans="1:12" s="9" customFormat="1" ht="38.25" x14ac:dyDescent="0.25">
      <c r="A158" s="51"/>
      <c r="B158" s="52"/>
      <c r="C158" s="17" t="s">
        <v>111</v>
      </c>
      <c r="D158" s="25"/>
      <c r="E158" s="19">
        <f>SUM(F158:F158)</f>
        <v>0</v>
      </c>
      <c r="F158" s="19">
        <v>0</v>
      </c>
      <c r="G158" s="19">
        <v>0</v>
      </c>
      <c r="H158" s="19">
        <v>0</v>
      </c>
      <c r="I158" s="19">
        <v>0</v>
      </c>
      <c r="J158" s="19">
        <v>0</v>
      </c>
      <c r="K158" s="19">
        <v>0</v>
      </c>
      <c r="L158" s="19">
        <v>0</v>
      </c>
    </row>
    <row r="159" spans="1:12" s="9" customFormat="1" ht="15" x14ac:dyDescent="0.25">
      <c r="A159" s="51" t="s">
        <v>10</v>
      </c>
      <c r="B159" s="52" t="s">
        <v>31</v>
      </c>
      <c r="C159" s="17" t="s">
        <v>103</v>
      </c>
      <c r="D159" s="25"/>
      <c r="E159" s="19">
        <f>SUM(F159:L159)</f>
        <v>34303.526819999999</v>
      </c>
      <c r="F159" s="19">
        <f t="shared" ref="F159:L159" si="45">F160+F162</f>
        <v>980.39768000000004</v>
      </c>
      <c r="G159" s="19">
        <f t="shared" si="45"/>
        <v>10991.580690000001</v>
      </c>
      <c r="H159" s="19">
        <f t="shared" si="45"/>
        <v>0</v>
      </c>
      <c r="I159" s="19">
        <f t="shared" si="45"/>
        <v>22331.548450000002</v>
      </c>
      <c r="J159" s="19">
        <f t="shared" si="45"/>
        <v>0</v>
      </c>
      <c r="K159" s="19">
        <f t="shared" si="45"/>
        <v>0</v>
      </c>
      <c r="L159" s="19">
        <f t="shared" si="45"/>
        <v>0</v>
      </c>
    </row>
    <row r="160" spans="1:12" s="9" customFormat="1" ht="38.25" x14ac:dyDescent="0.25">
      <c r="A160" s="51"/>
      <c r="B160" s="52"/>
      <c r="C160" s="17" t="s">
        <v>105</v>
      </c>
      <c r="D160" s="25"/>
      <c r="E160" s="19">
        <f>SUM(F160:L160)</f>
        <v>34303.526819999999</v>
      </c>
      <c r="F160" s="19">
        <f t="shared" ref="F160:L160" si="46">F161+F163+F180+F181+F182</f>
        <v>980.39768000000004</v>
      </c>
      <c r="G160" s="19">
        <f t="shared" si="46"/>
        <v>10991.580690000001</v>
      </c>
      <c r="H160" s="19">
        <f t="shared" si="46"/>
        <v>0</v>
      </c>
      <c r="I160" s="19">
        <f t="shared" si="46"/>
        <v>22331.548450000002</v>
      </c>
      <c r="J160" s="19">
        <f t="shared" si="46"/>
        <v>0</v>
      </c>
      <c r="K160" s="19">
        <f t="shared" si="46"/>
        <v>0</v>
      </c>
      <c r="L160" s="19">
        <f t="shared" si="46"/>
        <v>0</v>
      </c>
    </row>
    <row r="161" spans="1:12" s="9" customFormat="1" ht="25.5" x14ac:dyDescent="0.25">
      <c r="A161" s="51"/>
      <c r="B161" s="52"/>
      <c r="C161" s="17" t="s">
        <v>106</v>
      </c>
      <c r="D161" s="25"/>
      <c r="E161" s="19">
        <f>SUM(F161:I161)</f>
        <v>0</v>
      </c>
      <c r="F161" s="19">
        <v>0</v>
      </c>
      <c r="G161" s="19">
        <v>0</v>
      </c>
      <c r="H161" s="19">
        <v>0</v>
      </c>
      <c r="I161" s="19">
        <v>0</v>
      </c>
      <c r="J161" s="19">
        <v>0</v>
      </c>
      <c r="K161" s="19">
        <v>0</v>
      </c>
      <c r="L161" s="19">
        <v>0</v>
      </c>
    </row>
    <row r="162" spans="1:12" s="9" customFormat="1" ht="51" x14ac:dyDescent="0.25">
      <c r="A162" s="51"/>
      <c r="B162" s="52"/>
      <c r="C162" s="17" t="s">
        <v>107</v>
      </c>
      <c r="D162" s="25"/>
      <c r="E162" s="19">
        <f>SUM(F162:I162)</f>
        <v>0</v>
      </c>
      <c r="F162" s="19">
        <v>0</v>
      </c>
      <c r="G162" s="19">
        <v>0</v>
      </c>
      <c r="H162" s="19">
        <v>0</v>
      </c>
      <c r="I162" s="19">
        <v>0</v>
      </c>
      <c r="J162" s="19">
        <v>0</v>
      </c>
      <c r="K162" s="19">
        <v>0</v>
      </c>
      <c r="L162" s="19">
        <v>0</v>
      </c>
    </row>
    <row r="163" spans="1:12" s="9" customFormat="1" ht="25.5" x14ac:dyDescent="0.25">
      <c r="A163" s="51"/>
      <c r="B163" s="52"/>
      <c r="C163" s="17" t="s">
        <v>108</v>
      </c>
      <c r="D163" s="18">
        <v>810</v>
      </c>
      <c r="E163" s="19">
        <f>SUM(F163:L163)</f>
        <v>33617.456819999999</v>
      </c>
      <c r="F163" s="19">
        <f>SUM(F164:F179)</f>
        <v>960.78768000000002</v>
      </c>
      <c r="G163" s="19">
        <f>SUM(G164:G179)</f>
        <v>10771.750690000001</v>
      </c>
      <c r="H163" s="19"/>
      <c r="I163" s="19">
        <v>21884.918450000001</v>
      </c>
      <c r="J163" s="19">
        <f>SUM(J164:J179)</f>
        <v>0</v>
      </c>
      <c r="K163" s="19">
        <f>SUM(K164:K179)</f>
        <v>0</v>
      </c>
      <c r="L163" s="19">
        <f>K163*1.04</f>
        <v>0</v>
      </c>
    </row>
    <row r="164" spans="1:12" s="9" customFormat="1" ht="15" hidden="1" x14ac:dyDescent="0.25">
      <c r="A164" s="51"/>
      <c r="B164" s="52"/>
      <c r="C164" s="17"/>
      <c r="D164" s="25">
        <v>804</v>
      </c>
      <c r="E164" s="19">
        <f t="shared" ref="E164:E180" si="47">SUM(F164:L164)</f>
        <v>0</v>
      </c>
      <c r="F164" s="19">
        <v>0</v>
      </c>
      <c r="G164" s="19">
        <v>0</v>
      </c>
      <c r="H164" s="19">
        <v>0</v>
      </c>
      <c r="I164" s="19">
        <v>0</v>
      </c>
      <c r="J164" s="31"/>
      <c r="K164" s="31"/>
      <c r="L164" s="31"/>
    </row>
    <row r="165" spans="1:12" s="9" customFormat="1" ht="15" hidden="1" x14ac:dyDescent="0.25">
      <c r="A165" s="51"/>
      <c r="B165" s="52"/>
      <c r="C165" s="17"/>
      <c r="D165" s="25">
        <v>808</v>
      </c>
      <c r="E165" s="19">
        <f t="shared" si="47"/>
        <v>0</v>
      </c>
      <c r="F165" s="19">
        <v>0</v>
      </c>
      <c r="G165" s="19">
        <v>0</v>
      </c>
      <c r="H165" s="19">
        <v>0</v>
      </c>
      <c r="I165" s="19">
        <v>0</v>
      </c>
      <c r="J165" s="31"/>
      <c r="K165" s="31"/>
      <c r="L165" s="31"/>
    </row>
    <row r="166" spans="1:12" s="9" customFormat="1" ht="15" hidden="1" x14ac:dyDescent="0.25">
      <c r="A166" s="51"/>
      <c r="B166" s="52"/>
      <c r="C166" s="17"/>
      <c r="D166" s="25">
        <v>810</v>
      </c>
      <c r="E166" s="19">
        <f t="shared" si="47"/>
        <v>33617.456819999999</v>
      </c>
      <c r="F166" s="19">
        <v>960.78768000000002</v>
      </c>
      <c r="G166" s="19">
        <v>10771.750690000001</v>
      </c>
      <c r="H166" s="19">
        <v>0</v>
      </c>
      <c r="I166" s="19">
        <v>21884.918450000001</v>
      </c>
      <c r="J166" s="19">
        <v>0</v>
      </c>
      <c r="K166" s="19">
        <v>0</v>
      </c>
      <c r="L166" s="19"/>
    </row>
    <row r="167" spans="1:12" s="9" customFormat="1" ht="15" hidden="1" x14ac:dyDescent="0.25">
      <c r="A167" s="51"/>
      <c r="B167" s="52"/>
      <c r="C167" s="17"/>
      <c r="D167" s="25">
        <v>812</v>
      </c>
      <c r="E167" s="19">
        <f t="shared" si="47"/>
        <v>0</v>
      </c>
      <c r="F167" s="19"/>
      <c r="G167" s="19"/>
      <c r="H167" s="19"/>
      <c r="I167" s="19"/>
      <c r="J167" s="31"/>
      <c r="K167" s="31"/>
      <c r="L167" s="31"/>
    </row>
    <row r="168" spans="1:12" s="9" customFormat="1" ht="15" hidden="1" x14ac:dyDescent="0.25">
      <c r="A168" s="51"/>
      <c r="B168" s="52"/>
      <c r="C168" s="17"/>
      <c r="D168" s="25">
        <v>813</v>
      </c>
      <c r="E168" s="19">
        <f t="shared" si="47"/>
        <v>0</v>
      </c>
      <c r="F168" s="19">
        <v>0</v>
      </c>
      <c r="G168" s="19">
        <v>0</v>
      </c>
      <c r="H168" s="19">
        <v>0</v>
      </c>
      <c r="I168" s="19">
        <v>0</v>
      </c>
      <c r="J168" s="31"/>
      <c r="K168" s="31"/>
      <c r="L168" s="31"/>
    </row>
    <row r="169" spans="1:12" s="9" customFormat="1" ht="15" hidden="1" x14ac:dyDescent="0.25">
      <c r="A169" s="51"/>
      <c r="B169" s="52"/>
      <c r="C169" s="17"/>
      <c r="D169" s="25">
        <v>814</v>
      </c>
      <c r="E169" s="19">
        <f t="shared" si="47"/>
        <v>0</v>
      </c>
      <c r="F169" s="19">
        <v>0</v>
      </c>
      <c r="G169" s="19">
        <v>0</v>
      </c>
      <c r="H169" s="19">
        <v>0</v>
      </c>
      <c r="I169" s="19">
        <v>0</v>
      </c>
      <c r="J169" s="31"/>
      <c r="K169" s="31"/>
      <c r="L169" s="31"/>
    </row>
    <row r="170" spans="1:12" s="9" customFormat="1" ht="15" hidden="1" x14ac:dyDescent="0.25">
      <c r="A170" s="51"/>
      <c r="B170" s="52"/>
      <c r="C170" s="17"/>
      <c r="D170" s="25">
        <v>815</v>
      </c>
      <c r="E170" s="19">
        <f t="shared" si="47"/>
        <v>0</v>
      </c>
      <c r="F170" s="19">
        <v>0</v>
      </c>
      <c r="G170" s="19">
        <v>0</v>
      </c>
      <c r="H170" s="19">
        <v>0</v>
      </c>
      <c r="I170" s="19">
        <v>0</v>
      </c>
      <c r="J170" s="31"/>
      <c r="K170" s="31"/>
      <c r="L170" s="31"/>
    </row>
    <row r="171" spans="1:12" s="9" customFormat="1" ht="15" hidden="1" x14ac:dyDescent="0.25">
      <c r="A171" s="51"/>
      <c r="B171" s="52"/>
      <c r="C171" s="17"/>
      <c r="D171" s="25">
        <v>816</v>
      </c>
      <c r="E171" s="19">
        <f t="shared" si="47"/>
        <v>0</v>
      </c>
      <c r="F171" s="19">
        <v>0</v>
      </c>
      <c r="G171" s="19">
        <v>0</v>
      </c>
      <c r="H171" s="19">
        <v>0</v>
      </c>
      <c r="I171" s="19">
        <v>0</v>
      </c>
      <c r="J171" s="31"/>
      <c r="K171" s="31"/>
      <c r="L171" s="31"/>
    </row>
    <row r="172" spans="1:12" s="9" customFormat="1" ht="15" hidden="1" x14ac:dyDescent="0.25">
      <c r="A172" s="51"/>
      <c r="B172" s="52"/>
      <c r="C172" s="17"/>
      <c r="D172" s="25">
        <v>819</v>
      </c>
      <c r="E172" s="19">
        <f t="shared" si="47"/>
        <v>0</v>
      </c>
      <c r="F172" s="19">
        <v>0</v>
      </c>
      <c r="G172" s="19">
        <v>0</v>
      </c>
      <c r="H172" s="19">
        <v>0</v>
      </c>
      <c r="I172" s="19">
        <v>0</v>
      </c>
      <c r="J172" s="31"/>
      <c r="K172" s="31"/>
      <c r="L172" s="31"/>
    </row>
    <row r="173" spans="1:12" s="9" customFormat="1" ht="15" hidden="1" x14ac:dyDescent="0.25">
      <c r="A173" s="51"/>
      <c r="B173" s="52"/>
      <c r="C173" s="17"/>
      <c r="D173" s="25">
        <v>826</v>
      </c>
      <c r="E173" s="19">
        <f t="shared" si="47"/>
        <v>0</v>
      </c>
      <c r="F173" s="19">
        <v>0</v>
      </c>
      <c r="G173" s="19">
        <v>0</v>
      </c>
      <c r="H173" s="19">
        <v>0</v>
      </c>
      <c r="I173" s="19">
        <v>0</v>
      </c>
      <c r="J173" s="31"/>
      <c r="K173" s="31"/>
      <c r="L173" s="31"/>
    </row>
    <row r="174" spans="1:12" s="9" customFormat="1" ht="15" hidden="1" x14ac:dyDescent="0.25">
      <c r="A174" s="51"/>
      <c r="B174" s="52"/>
      <c r="C174" s="17"/>
      <c r="D174" s="25">
        <v>829</v>
      </c>
      <c r="E174" s="19">
        <f t="shared" si="47"/>
        <v>0</v>
      </c>
      <c r="F174" s="19">
        <v>0</v>
      </c>
      <c r="G174" s="19">
        <v>0</v>
      </c>
      <c r="H174" s="19">
        <v>0</v>
      </c>
      <c r="I174" s="19">
        <v>0</v>
      </c>
      <c r="J174" s="31"/>
      <c r="K174" s="31"/>
      <c r="L174" s="31"/>
    </row>
    <row r="175" spans="1:12" s="9" customFormat="1" ht="15" hidden="1" x14ac:dyDescent="0.25">
      <c r="A175" s="51"/>
      <c r="B175" s="52"/>
      <c r="C175" s="17"/>
      <c r="D175" s="25">
        <v>832</v>
      </c>
      <c r="E175" s="19">
        <f t="shared" si="47"/>
        <v>0</v>
      </c>
      <c r="F175" s="19">
        <v>0</v>
      </c>
      <c r="G175" s="19">
        <v>0</v>
      </c>
      <c r="H175" s="19">
        <v>0</v>
      </c>
      <c r="I175" s="19">
        <v>0</v>
      </c>
      <c r="J175" s="31"/>
      <c r="K175" s="31"/>
      <c r="L175" s="31"/>
    </row>
    <row r="176" spans="1:12" s="9" customFormat="1" ht="15" hidden="1" x14ac:dyDescent="0.25">
      <c r="A176" s="51"/>
      <c r="B176" s="52"/>
      <c r="C176" s="17"/>
      <c r="D176" s="25">
        <v>843</v>
      </c>
      <c r="E176" s="19">
        <f t="shared" si="47"/>
        <v>0</v>
      </c>
      <c r="F176" s="19">
        <v>0</v>
      </c>
      <c r="G176" s="19">
        <v>0</v>
      </c>
      <c r="H176" s="19">
        <v>0</v>
      </c>
      <c r="I176" s="19">
        <v>0</v>
      </c>
      <c r="J176" s="31"/>
      <c r="K176" s="31"/>
      <c r="L176" s="31"/>
    </row>
    <row r="177" spans="1:12" s="9" customFormat="1" ht="15" hidden="1" x14ac:dyDescent="0.25">
      <c r="A177" s="51"/>
      <c r="B177" s="52"/>
      <c r="C177" s="17"/>
      <c r="D177" s="25">
        <v>847</v>
      </c>
      <c r="E177" s="19">
        <f t="shared" si="47"/>
        <v>0</v>
      </c>
      <c r="F177" s="19">
        <v>0</v>
      </c>
      <c r="G177" s="19">
        <v>0</v>
      </c>
      <c r="H177" s="19">
        <v>0</v>
      </c>
      <c r="I177" s="19">
        <v>0</v>
      </c>
      <c r="J177" s="31"/>
      <c r="K177" s="31"/>
      <c r="L177" s="31"/>
    </row>
    <row r="178" spans="1:12" s="9" customFormat="1" ht="15" hidden="1" x14ac:dyDescent="0.25">
      <c r="A178" s="51"/>
      <c r="B178" s="52"/>
      <c r="C178" s="17"/>
      <c r="D178" s="25">
        <v>848</v>
      </c>
      <c r="E178" s="19">
        <f t="shared" si="47"/>
        <v>0</v>
      </c>
      <c r="F178" s="19">
        <v>0</v>
      </c>
      <c r="G178" s="19">
        <v>0</v>
      </c>
      <c r="H178" s="19">
        <v>0</v>
      </c>
      <c r="I178" s="19">
        <v>0</v>
      </c>
      <c r="J178" s="31"/>
      <c r="K178" s="31"/>
      <c r="L178" s="31"/>
    </row>
    <row r="179" spans="1:12" s="9" customFormat="1" ht="15" hidden="1" x14ac:dyDescent="0.25">
      <c r="A179" s="51"/>
      <c r="B179" s="52"/>
      <c r="C179" s="17"/>
      <c r="D179" s="25">
        <v>857</v>
      </c>
      <c r="E179" s="19">
        <f t="shared" si="47"/>
        <v>0</v>
      </c>
      <c r="F179" s="19">
        <v>0</v>
      </c>
      <c r="G179" s="19">
        <v>0</v>
      </c>
      <c r="H179" s="19">
        <v>0</v>
      </c>
      <c r="I179" s="19">
        <v>0</v>
      </c>
      <c r="J179" s="31"/>
      <c r="K179" s="31"/>
      <c r="L179" s="31"/>
    </row>
    <row r="180" spans="1:12" s="9" customFormat="1" ht="25.5" x14ac:dyDescent="0.25">
      <c r="A180" s="51"/>
      <c r="B180" s="52"/>
      <c r="C180" s="17" t="s">
        <v>109</v>
      </c>
      <c r="D180" s="25"/>
      <c r="E180" s="19">
        <f t="shared" si="47"/>
        <v>686.06999999999994</v>
      </c>
      <c r="F180" s="19">
        <f>ROUND(F166*2/98,2)</f>
        <v>19.61</v>
      </c>
      <c r="G180" s="19">
        <f>ROUND(G166*2/98,2)</f>
        <v>219.83</v>
      </c>
      <c r="H180" s="19">
        <f>ROUND(H166*2/98,2)</f>
        <v>0</v>
      </c>
      <c r="I180" s="19">
        <f>ROUND(I163*2/98,2)</f>
        <v>446.63</v>
      </c>
      <c r="J180" s="19">
        <f>J163/98*2</f>
        <v>0</v>
      </c>
      <c r="K180" s="19">
        <f>K163/98*2</f>
        <v>0</v>
      </c>
      <c r="L180" s="19">
        <f>L163/98*2</f>
        <v>0</v>
      </c>
    </row>
    <row r="181" spans="1:12" s="9" customFormat="1" ht="25.5" x14ac:dyDescent="0.25">
      <c r="A181" s="51"/>
      <c r="B181" s="52"/>
      <c r="C181" s="17" t="s">
        <v>110</v>
      </c>
      <c r="D181" s="25"/>
      <c r="E181" s="19">
        <f>SUM(F181:F181)</f>
        <v>0</v>
      </c>
      <c r="F181" s="19">
        <v>0</v>
      </c>
      <c r="G181" s="19">
        <v>0</v>
      </c>
      <c r="H181" s="19">
        <v>0</v>
      </c>
      <c r="I181" s="19">
        <v>0</v>
      </c>
      <c r="J181" s="19">
        <v>0</v>
      </c>
      <c r="K181" s="19">
        <v>0</v>
      </c>
      <c r="L181" s="19">
        <v>0</v>
      </c>
    </row>
    <row r="182" spans="1:12" s="9" customFormat="1" ht="38.25" x14ac:dyDescent="0.25">
      <c r="A182" s="51"/>
      <c r="B182" s="52"/>
      <c r="C182" s="17" t="s">
        <v>111</v>
      </c>
      <c r="D182" s="25"/>
      <c r="E182" s="19">
        <f>SUM(F182:F182)</f>
        <v>0</v>
      </c>
      <c r="F182" s="19">
        <v>0</v>
      </c>
      <c r="G182" s="19">
        <v>0</v>
      </c>
      <c r="H182" s="19">
        <v>0</v>
      </c>
      <c r="I182" s="19">
        <v>0</v>
      </c>
      <c r="J182" s="19">
        <v>0</v>
      </c>
      <c r="K182" s="19">
        <v>0</v>
      </c>
      <c r="L182" s="19">
        <v>0</v>
      </c>
    </row>
    <row r="183" spans="1:12" s="9" customFormat="1" ht="15" x14ac:dyDescent="0.25">
      <c r="A183" s="51" t="s">
        <v>11</v>
      </c>
      <c r="B183" s="52" t="s">
        <v>32</v>
      </c>
      <c r="C183" s="17" t="s">
        <v>103</v>
      </c>
      <c r="D183" s="25"/>
      <c r="E183" s="19">
        <f>SUM(F183:L183)</f>
        <v>1799781.8572500001</v>
      </c>
      <c r="F183" s="19">
        <f t="shared" ref="F183:L183" si="48">F184+F186</f>
        <v>155881.95766000001</v>
      </c>
      <c r="G183" s="19">
        <f t="shared" si="48"/>
        <v>246637.459</v>
      </c>
      <c r="H183" s="19">
        <f t="shared" si="48"/>
        <v>34060.620000000003</v>
      </c>
      <c r="I183" s="19">
        <f t="shared" si="48"/>
        <v>49094.156589999999</v>
      </c>
      <c r="J183" s="19">
        <f t="shared" si="48"/>
        <v>1314107.6640000001</v>
      </c>
      <c r="K183" s="19">
        <f t="shared" si="48"/>
        <v>0</v>
      </c>
      <c r="L183" s="19">
        <f t="shared" si="48"/>
        <v>0</v>
      </c>
    </row>
    <row r="184" spans="1:12" s="9" customFormat="1" ht="38.25" x14ac:dyDescent="0.25">
      <c r="A184" s="51"/>
      <c r="B184" s="52"/>
      <c r="C184" s="17" t="s">
        <v>105</v>
      </c>
      <c r="D184" s="25"/>
      <c r="E184" s="19">
        <f t="shared" ref="E184:E206" si="49">SUM(F184:L184)</f>
        <v>1799781.8572500001</v>
      </c>
      <c r="F184" s="19">
        <f t="shared" ref="F184:L184" si="50">F185+F187+F204+F205+F206</f>
        <v>155881.95766000001</v>
      </c>
      <c r="G184" s="19">
        <f t="shared" si="50"/>
        <v>246637.459</v>
      </c>
      <c r="H184" s="19">
        <f t="shared" si="50"/>
        <v>34060.620000000003</v>
      </c>
      <c r="I184" s="19">
        <f t="shared" si="50"/>
        <v>49094.156589999999</v>
      </c>
      <c r="J184" s="19">
        <f t="shared" si="50"/>
        <v>1314107.6640000001</v>
      </c>
      <c r="K184" s="19">
        <f t="shared" si="50"/>
        <v>0</v>
      </c>
      <c r="L184" s="19">
        <f t="shared" si="50"/>
        <v>0</v>
      </c>
    </row>
    <row r="185" spans="1:12" s="9" customFormat="1" ht="25.5" x14ac:dyDescent="0.25">
      <c r="A185" s="51"/>
      <c r="B185" s="52"/>
      <c r="C185" s="17" t="s">
        <v>106</v>
      </c>
      <c r="D185" s="25"/>
      <c r="E185" s="19">
        <f t="shared" si="49"/>
        <v>0</v>
      </c>
      <c r="F185" s="19">
        <v>0</v>
      </c>
      <c r="G185" s="19">
        <v>0</v>
      </c>
      <c r="H185" s="19">
        <v>0</v>
      </c>
      <c r="I185" s="19">
        <v>0</v>
      </c>
      <c r="J185" s="19">
        <v>0</v>
      </c>
      <c r="K185" s="19">
        <v>0</v>
      </c>
      <c r="L185" s="19">
        <v>0</v>
      </c>
    </row>
    <row r="186" spans="1:12" s="9" customFormat="1" ht="51" x14ac:dyDescent="0.25">
      <c r="A186" s="51"/>
      <c r="B186" s="52"/>
      <c r="C186" s="17" t="s">
        <v>107</v>
      </c>
      <c r="D186" s="25"/>
      <c r="E186" s="19">
        <f t="shared" si="49"/>
        <v>0</v>
      </c>
      <c r="F186" s="19">
        <v>0</v>
      </c>
      <c r="G186" s="19">
        <v>0</v>
      </c>
      <c r="H186" s="19">
        <v>0</v>
      </c>
      <c r="I186" s="19">
        <v>0</v>
      </c>
      <c r="J186" s="19">
        <v>0</v>
      </c>
      <c r="K186" s="19">
        <v>0</v>
      </c>
      <c r="L186" s="19">
        <v>0</v>
      </c>
    </row>
    <row r="187" spans="1:12" s="9" customFormat="1" ht="25.5" x14ac:dyDescent="0.25">
      <c r="A187" s="51"/>
      <c r="B187" s="52"/>
      <c r="C187" s="17" t="s">
        <v>108</v>
      </c>
      <c r="D187" s="18">
        <v>810</v>
      </c>
      <c r="E187" s="19">
        <f t="shared" si="49"/>
        <v>1791050.2572500003</v>
      </c>
      <c r="F187" s="19">
        <f t="shared" ref="F187:L187" si="51">SUM(F188:F203)</f>
        <v>152764.31766</v>
      </c>
      <c r="G187" s="19">
        <f t="shared" si="51"/>
        <v>241704.709</v>
      </c>
      <c r="H187" s="19">
        <f>H190</f>
        <v>33379.410000000003</v>
      </c>
      <c r="I187" s="19">
        <v>49094.156589999999</v>
      </c>
      <c r="J187" s="19">
        <v>1314107.6640000001</v>
      </c>
      <c r="K187" s="19">
        <f t="shared" si="51"/>
        <v>0</v>
      </c>
      <c r="L187" s="19">
        <f t="shared" si="51"/>
        <v>0</v>
      </c>
    </row>
    <row r="188" spans="1:12" s="9" customFormat="1" ht="15" hidden="1" x14ac:dyDescent="0.25">
      <c r="A188" s="51"/>
      <c r="B188" s="52"/>
      <c r="C188" s="17"/>
      <c r="D188" s="25">
        <v>804</v>
      </c>
      <c r="E188" s="19">
        <f t="shared" si="49"/>
        <v>0</v>
      </c>
      <c r="F188" s="19">
        <v>0</v>
      </c>
      <c r="G188" s="19">
        <v>0</v>
      </c>
      <c r="H188" s="19">
        <v>0</v>
      </c>
      <c r="I188" s="19">
        <v>0</v>
      </c>
      <c r="J188" s="19">
        <v>0</v>
      </c>
      <c r="K188" s="19">
        <v>0</v>
      </c>
      <c r="L188" s="19">
        <v>0</v>
      </c>
    </row>
    <row r="189" spans="1:12" s="9" customFormat="1" ht="15" hidden="1" x14ac:dyDescent="0.25">
      <c r="A189" s="51"/>
      <c r="B189" s="52"/>
      <c r="C189" s="17"/>
      <c r="D189" s="25">
        <v>808</v>
      </c>
      <c r="E189" s="19">
        <f t="shared" si="49"/>
        <v>0</v>
      </c>
      <c r="F189" s="19">
        <v>0</v>
      </c>
      <c r="G189" s="19">
        <v>0</v>
      </c>
      <c r="H189" s="19">
        <v>0</v>
      </c>
      <c r="I189" s="19">
        <v>0</v>
      </c>
      <c r="J189" s="19">
        <v>0</v>
      </c>
      <c r="K189" s="19">
        <v>0</v>
      </c>
      <c r="L189" s="19">
        <v>0</v>
      </c>
    </row>
    <row r="190" spans="1:12" s="9" customFormat="1" ht="15" hidden="1" x14ac:dyDescent="0.25">
      <c r="A190" s="51"/>
      <c r="B190" s="52"/>
      <c r="C190" s="17"/>
      <c r="D190" s="25">
        <v>810</v>
      </c>
      <c r="E190" s="19">
        <f t="shared" si="49"/>
        <v>427848.43666000001</v>
      </c>
      <c r="F190" s="19">
        <v>152764.31766</v>
      </c>
      <c r="G190" s="19">
        <v>241704.709</v>
      </c>
      <c r="H190" s="19">
        <v>33379.410000000003</v>
      </c>
      <c r="I190" s="19">
        <v>0</v>
      </c>
      <c r="J190" s="19">
        <v>0</v>
      </c>
      <c r="K190" s="19">
        <v>0</v>
      </c>
      <c r="L190" s="19">
        <v>0</v>
      </c>
    </row>
    <row r="191" spans="1:12" s="9" customFormat="1" ht="15" hidden="1" x14ac:dyDescent="0.25">
      <c r="A191" s="51"/>
      <c r="B191" s="52"/>
      <c r="C191" s="17"/>
      <c r="D191" s="25">
        <v>812</v>
      </c>
      <c r="E191" s="19">
        <f t="shared" si="49"/>
        <v>0</v>
      </c>
      <c r="F191" s="19"/>
      <c r="G191" s="19"/>
      <c r="H191" s="19"/>
      <c r="I191" s="19"/>
      <c r="J191" s="19"/>
      <c r="K191" s="19"/>
      <c r="L191" s="19"/>
    </row>
    <row r="192" spans="1:12" s="9" customFormat="1" ht="15" hidden="1" x14ac:dyDescent="0.25">
      <c r="A192" s="51"/>
      <c r="B192" s="52"/>
      <c r="C192" s="17"/>
      <c r="D192" s="25">
        <v>813</v>
      </c>
      <c r="E192" s="19">
        <f t="shared" si="49"/>
        <v>0</v>
      </c>
      <c r="F192" s="19">
        <v>0</v>
      </c>
      <c r="G192" s="19">
        <v>0</v>
      </c>
      <c r="H192" s="19">
        <v>0</v>
      </c>
      <c r="I192" s="19">
        <v>0</v>
      </c>
      <c r="J192" s="19">
        <v>0</v>
      </c>
      <c r="K192" s="19">
        <v>0</v>
      </c>
      <c r="L192" s="19">
        <v>0</v>
      </c>
    </row>
    <row r="193" spans="1:12" s="9" customFormat="1" ht="15" hidden="1" x14ac:dyDescent="0.25">
      <c r="A193" s="51"/>
      <c r="B193" s="52"/>
      <c r="C193" s="17"/>
      <c r="D193" s="25">
        <v>814</v>
      </c>
      <c r="E193" s="19">
        <f t="shared" si="49"/>
        <v>0</v>
      </c>
      <c r="F193" s="19">
        <v>0</v>
      </c>
      <c r="G193" s="19">
        <v>0</v>
      </c>
      <c r="H193" s="19">
        <v>0</v>
      </c>
      <c r="I193" s="19">
        <v>0</v>
      </c>
      <c r="J193" s="19">
        <v>0</v>
      </c>
      <c r="K193" s="19">
        <v>0</v>
      </c>
      <c r="L193" s="19">
        <v>0</v>
      </c>
    </row>
    <row r="194" spans="1:12" s="9" customFormat="1" ht="15" hidden="1" x14ac:dyDescent="0.25">
      <c r="A194" s="51"/>
      <c r="B194" s="52"/>
      <c r="C194" s="17"/>
      <c r="D194" s="25">
        <v>815</v>
      </c>
      <c r="E194" s="19">
        <f t="shared" si="49"/>
        <v>0</v>
      </c>
      <c r="F194" s="19">
        <v>0</v>
      </c>
      <c r="G194" s="19">
        <v>0</v>
      </c>
      <c r="H194" s="19">
        <v>0</v>
      </c>
      <c r="I194" s="19">
        <v>0</v>
      </c>
      <c r="J194" s="19">
        <v>0</v>
      </c>
      <c r="K194" s="19">
        <v>0</v>
      </c>
      <c r="L194" s="19">
        <v>0</v>
      </c>
    </row>
    <row r="195" spans="1:12" s="9" customFormat="1" ht="15" hidden="1" x14ac:dyDescent="0.25">
      <c r="A195" s="51"/>
      <c r="B195" s="52"/>
      <c r="C195" s="17"/>
      <c r="D195" s="25">
        <v>816</v>
      </c>
      <c r="E195" s="19">
        <f t="shared" si="49"/>
        <v>0</v>
      </c>
      <c r="F195" s="19">
        <v>0</v>
      </c>
      <c r="G195" s="19">
        <v>0</v>
      </c>
      <c r="H195" s="19">
        <v>0</v>
      </c>
      <c r="I195" s="19">
        <v>0</v>
      </c>
      <c r="J195" s="19">
        <v>0</v>
      </c>
      <c r="K195" s="19">
        <v>0</v>
      </c>
      <c r="L195" s="19">
        <v>0</v>
      </c>
    </row>
    <row r="196" spans="1:12" s="9" customFormat="1" ht="15" hidden="1" x14ac:dyDescent="0.25">
      <c r="A196" s="51"/>
      <c r="B196" s="52"/>
      <c r="C196" s="17"/>
      <c r="D196" s="25">
        <v>819</v>
      </c>
      <c r="E196" s="19">
        <f t="shared" si="49"/>
        <v>0</v>
      </c>
      <c r="F196" s="19">
        <v>0</v>
      </c>
      <c r="G196" s="19">
        <v>0</v>
      </c>
      <c r="H196" s="19">
        <v>0</v>
      </c>
      <c r="I196" s="19">
        <v>0</v>
      </c>
      <c r="J196" s="19">
        <v>0</v>
      </c>
      <c r="K196" s="19">
        <v>0</v>
      </c>
      <c r="L196" s="19">
        <v>0</v>
      </c>
    </row>
    <row r="197" spans="1:12" s="9" customFormat="1" ht="15" hidden="1" x14ac:dyDescent="0.25">
      <c r="A197" s="51"/>
      <c r="B197" s="52"/>
      <c r="C197" s="17"/>
      <c r="D197" s="25">
        <v>826</v>
      </c>
      <c r="E197" s="19">
        <f t="shared" si="49"/>
        <v>0</v>
      </c>
      <c r="F197" s="19">
        <v>0</v>
      </c>
      <c r="G197" s="19">
        <v>0</v>
      </c>
      <c r="H197" s="19">
        <v>0</v>
      </c>
      <c r="I197" s="19">
        <v>0</v>
      </c>
      <c r="J197" s="19">
        <v>0</v>
      </c>
      <c r="K197" s="19">
        <v>0</v>
      </c>
      <c r="L197" s="19">
        <v>0</v>
      </c>
    </row>
    <row r="198" spans="1:12" s="9" customFormat="1" ht="15" hidden="1" x14ac:dyDescent="0.25">
      <c r="A198" s="51"/>
      <c r="B198" s="52"/>
      <c r="C198" s="17"/>
      <c r="D198" s="25">
        <v>829</v>
      </c>
      <c r="E198" s="19">
        <f t="shared" si="49"/>
        <v>0</v>
      </c>
      <c r="F198" s="19">
        <v>0</v>
      </c>
      <c r="G198" s="19">
        <v>0</v>
      </c>
      <c r="H198" s="19">
        <v>0</v>
      </c>
      <c r="I198" s="19">
        <v>0</v>
      </c>
      <c r="J198" s="19">
        <v>0</v>
      </c>
      <c r="K198" s="19">
        <v>0</v>
      </c>
      <c r="L198" s="19">
        <v>0</v>
      </c>
    </row>
    <row r="199" spans="1:12" s="9" customFormat="1" ht="15" hidden="1" x14ac:dyDescent="0.25">
      <c r="A199" s="51"/>
      <c r="B199" s="52"/>
      <c r="C199" s="17"/>
      <c r="D199" s="25">
        <v>832</v>
      </c>
      <c r="E199" s="19">
        <f t="shared" si="49"/>
        <v>0</v>
      </c>
      <c r="F199" s="19">
        <v>0</v>
      </c>
      <c r="G199" s="19">
        <v>0</v>
      </c>
      <c r="H199" s="19">
        <v>0</v>
      </c>
      <c r="I199" s="19">
        <v>0</v>
      </c>
      <c r="J199" s="19">
        <v>0</v>
      </c>
      <c r="K199" s="19">
        <v>0</v>
      </c>
      <c r="L199" s="19">
        <v>0</v>
      </c>
    </row>
    <row r="200" spans="1:12" s="9" customFormat="1" ht="15" hidden="1" x14ac:dyDescent="0.25">
      <c r="A200" s="51"/>
      <c r="B200" s="52"/>
      <c r="C200" s="17"/>
      <c r="D200" s="25">
        <v>843</v>
      </c>
      <c r="E200" s="19">
        <f t="shared" si="49"/>
        <v>0</v>
      </c>
      <c r="F200" s="19">
        <v>0</v>
      </c>
      <c r="G200" s="19">
        <v>0</v>
      </c>
      <c r="H200" s="19">
        <v>0</v>
      </c>
      <c r="I200" s="19">
        <v>0</v>
      </c>
      <c r="J200" s="19">
        <v>0</v>
      </c>
      <c r="K200" s="19">
        <v>0</v>
      </c>
      <c r="L200" s="19">
        <v>0</v>
      </c>
    </row>
    <row r="201" spans="1:12" s="9" customFormat="1" ht="15" hidden="1" x14ac:dyDescent="0.25">
      <c r="A201" s="51"/>
      <c r="B201" s="52"/>
      <c r="C201" s="17"/>
      <c r="D201" s="25">
        <v>847</v>
      </c>
      <c r="E201" s="19">
        <f t="shared" si="49"/>
        <v>0</v>
      </c>
      <c r="F201" s="19">
        <v>0</v>
      </c>
      <c r="G201" s="19">
        <v>0</v>
      </c>
      <c r="H201" s="19">
        <v>0</v>
      </c>
      <c r="I201" s="19">
        <v>0</v>
      </c>
      <c r="J201" s="19">
        <v>0</v>
      </c>
      <c r="K201" s="19">
        <v>0</v>
      </c>
      <c r="L201" s="19">
        <v>0</v>
      </c>
    </row>
    <row r="202" spans="1:12" s="9" customFormat="1" ht="15" hidden="1" x14ac:dyDescent="0.25">
      <c r="A202" s="51"/>
      <c r="B202" s="52"/>
      <c r="C202" s="17"/>
      <c r="D202" s="25">
        <v>848</v>
      </c>
      <c r="E202" s="19">
        <f t="shared" si="49"/>
        <v>0</v>
      </c>
      <c r="F202" s="19">
        <v>0</v>
      </c>
      <c r="G202" s="19">
        <v>0</v>
      </c>
      <c r="H202" s="19">
        <v>0</v>
      </c>
      <c r="I202" s="19">
        <v>0</v>
      </c>
      <c r="J202" s="19">
        <v>0</v>
      </c>
      <c r="K202" s="19">
        <v>0</v>
      </c>
      <c r="L202" s="19">
        <v>0</v>
      </c>
    </row>
    <row r="203" spans="1:12" s="9" customFormat="1" ht="15" hidden="1" x14ac:dyDescent="0.25">
      <c r="A203" s="51"/>
      <c r="B203" s="52"/>
      <c r="C203" s="17"/>
      <c r="D203" s="25">
        <v>857</v>
      </c>
      <c r="E203" s="19">
        <f t="shared" si="49"/>
        <v>0</v>
      </c>
      <c r="F203" s="19">
        <v>0</v>
      </c>
      <c r="G203" s="19">
        <v>0</v>
      </c>
      <c r="H203" s="19">
        <v>0</v>
      </c>
      <c r="I203" s="19">
        <v>0</v>
      </c>
      <c r="J203" s="19">
        <v>0</v>
      </c>
      <c r="K203" s="19">
        <v>0</v>
      </c>
      <c r="L203" s="19">
        <v>0</v>
      </c>
    </row>
    <row r="204" spans="1:12" s="9" customFormat="1" ht="25.5" x14ac:dyDescent="0.25">
      <c r="A204" s="51"/>
      <c r="B204" s="52"/>
      <c r="C204" s="17" t="s">
        <v>109</v>
      </c>
      <c r="D204" s="25"/>
      <c r="E204" s="19">
        <f t="shared" ref="E204:L204" si="52">ROUND(E190*2/98,2)</f>
        <v>8731.6</v>
      </c>
      <c r="F204" s="19">
        <f t="shared" si="52"/>
        <v>3117.64</v>
      </c>
      <c r="G204" s="19">
        <f t="shared" si="52"/>
        <v>4932.75</v>
      </c>
      <c r="H204" s="19">
        <f t="shared" si="52"/>
        <v>681.21</v>
      </c>
      <c r="I204" s="19">
        <f t="shared" si="52"/>
        <v>0</v>
      </c>
      <c r="J204" s="19">
        <f t="shared" si="52"/>
        <v>0</v>
      </c>
      <c r="K204" s="19">
        <f t="shared" si="52"/>
        <v>0</v>
      </c>
      <c r="L204" s="19">
        <f t="shared" si="52"/>
        <v>0</v>
      </c>
    </row>
    <row r="205" spans="1:12" s="9" customFormat="1" ht="25.5" x14ac:dyDescent="0.25">
      <c r="A205" s="51"/>
      <c r="B205" s="52"/>
      <c r="C205" s="17" t="s">
        <v>110</v>
      </c>
      <c r="D205" s="25"/>
      <c r="E205" s="19">
        <f t="shared" si="49"/>
        <v>0</v>
      </c>
      <c r="F205" s="19">
        <v>0</v>
      </c>
      <c r="G205" s="19">
        <v>0</v>
      </c>
      <c r="H205" s="19">
        <v>0</v>
      </c>
      <c r="I205" s="19">
        <v>0</v>
      </c>
      <c r="J205" s="19">
        <v>0</v>
      </c>
      <c r="K205" s="19">
        <v>0</v>
      </c>
      <c r="L205" s="19">
        <v>0</v>
      </c>
    </row>
    <row r="206" spans="1:12" s="9" customFormat="1" ht="38.25" x14ac:dyDescent="0.25">
      <c r="A206" s="51"/>
      <c r="B206" s="52"/>
      <c r="C206" s="17" t="s">
        <v>111</v>
      </c>
      <c r="D206" s="25"/>
      <c r="E206" s="19">
        <f t="shared" si="49"/>
        <v>0</v>
      </c>
      <c r="F206" s="19">
        <v>0</v>
      </c>
      <c r="G206" s="19">
        <v>0</v>
      </c>
      <c r="H206" s="19">
        <v>0</v>
      </c>
      <c r="I206" s="19">
        <v>0</v>
      </c>
      <c r="J206" s="19">
        <v>0</v>
      </c>
      <c r="K206" s="19">
        <v>0</v>
      </c>
      <c r="L206" s="19">
        <v>0</v>
      </c>
    </row>
    <row r="207" spans="1:12" s="9" customFormat="1" ht="15" x14ac:dyDescent="0.25">
      <c r="A207" s="51" t="s">
        <v>12</v>
      </c>
      <c r="B207" s="52" t="s">
        <v>33</v>
      </c>
      <c r="C207" s="17" t="s">
        <v>103</v>
      </c>
      <c r="D207" s="25"/>
      <c r="E207" s="19">
        <f>SUM(F207:L207)</f>
        <v>138429.30863183676</v>
      </c>
      <c r="F207" s="19">
        <f t="shared" ref="F207:L207" si="53">F208+F210</f>
        <v>9831.36384</v>
      </c>
      <c r="G207" s="19">
        <f t="shared" si="53"/>
        <v>16010.818489795918</v>
      </c>
      <c r="H207" s="19">
        <f t="shared" si="53"/>
        <v>46321.13596</v>
      </c>
      <c r="I207" s="19">
        <f t="shared" si="53"/>
        <v>26493.235240000002</v>
      </c>
      <c r="J207" s="19">
        <f t="shared" si="53"/>
        <v>17520</v>
      </c>
      <c r="K207" s="19">
        <f t="shared" si="53"/>
        <v>17097.65306122449</v>
      </c>
      <c r="L207" s="19">
        <f t="shared" si="53"/>
        <v>5155.1020408163267</v>
      </c>
    </row>
    <row r="208" spans="1:12" s="9" customFormat="1" ht="38.25" x14ac:dyDescent="0.25">
      <c r="A208" s="51"/>
      <c r="B208" s="52"/>
      <c r="C208" s="17" t="s">
        <v>105</v>
      </c>
      <c r="D208" s="25"/>
      <c r="E208" s="19">
        <f t="shared" ref="E208:E230" si="54">SUM(F208:L208)</f>
        <v>138429.30863183676</v>
      </c>
      <c r="F208" s="19">
        <f t="shared" ref="F208:L208" si="55">F209+F211+F228+F229+F230</f>
        <v>9831.36384</v>
      </c>
      <c r="G208" s="19">
        <f t="shared" si="55"/>
        <v>16010.818489795918</v>
      </c>
      <c r="H208" s="19">
        <f t="shared" si="55"/>
        <v>46321.13596</v>
      </c>
      <c r="I208" s="19">
        <f t="shared" si="55"/>
        <v>26493.235240000002</v>
      </c>
      <c r="J208" s="19">
        <f t="shared" si="55"/>
        <v>17520</v>
      </c>
      <c r="K208" s="19">
        <f t="shared" si="55"/>
        <v>17097.65306122449</v>
      </c>
      <c r="L208" s="19">
        <f t="shared" si="55"/>
        <v>5155.1020408163267</v>
      </c>
    </row>
    <row r="209" spans="1:12" s="9" customFormat="1" ht="25.5" x14ac:dyDescent="0.25">
      <c r="A209" s="51"/>
      <c r="B209" s="52"/>
      <c r="C209" s="17" t="s">
        <v>106</v>
      </c>
      <c r="D209" s="25"/>
      <c r="E209" s="19">
        <f t="shared" si="54"/>
        <v>0</v>
      </c>
      <c r="F209" s="19">
        <v>0</v>
      </c>
      <c r="G209" s="19">
        <v>0</v>
      </c>
      <c r="H209" s="19">
        <v>0</v>
      </c>
      <c r="I209" s="19">
        <v>0</v>
      </c>
      <c r="J209" s="19">
        <v>0</v>
      </c>
      <c r="K209" s="19">
        <v>0</v>
      </c>
      <c r="L209" s="19">
        <v>0</v>
      </c>
    </row>
    <row r="210" spans="1:12" s="9" customFormat="1" ht="51" x14ac:dyDescent="0.25">
      <c r="A210" s="51"/>
      <c r="B210" s="52"/>
      <c r="C210" s="17" t="s">
        <v>107</v>
      </c>
      <c r="D210" s="25"/>
      <c r="E210" s="19">
        <f t="shared" si="54"/>
        <v>0</v>
      </c>
      <c r="F210" s="19">
        <v>0</v>
      </c>
      <c r="G210" s="19">
        <v>0</v>
      </c>
      <c r="H210" s="19">
        <v>0</v>
      </c>
      <c r="I210" s="19">
        <v>0</v>
      </c>
      <c r="J210" s="19">
        <v>0</v>
      </c>
      <c r="K210" s="19">
        <v>0</v>
      </c>
      <c r="L210" s="19">
        <v>0</v>
      </c>
    </row>
    <row r="211" spans="1:12" s="9" customFormat="1" ht="25.5" x14ac:dyDescent="0.25">
      <c r="A211" s="51"/>
      <c r="B211" s="52"/>
      <c r="C211" s="17" t="s">
        <v>108</v>
      </c>
      <c r="D211" s="18">
        <v>810</v>
      </c>
      <c r="E211" s="19">
        <f>SUM(F211:L211)</f>
        <v>135714.72716000001</v>
      </c>
      <c r="F211" s="19">
        <f>SUM(F212:F227)</f>
        <v>9634.7338400000008</v>
      </c>
      <c r="G211" s="19">
        <f>SUM(G212:G227)</f>
        <v>15690.60212</v>
      </c>
      <c r="H211" s="19">
        <f>H214</f>
        <v>45394.715960000001</v>
      </c>
      <c r="I211" s="19">
        <v>25963.375240000001</v>
      </c>
      <c r="J211" s="19">
        <v>17223.599999999999</v>
      </c>
      <c r="K211" s="19">
        <v>16755.7</v>
      </c>
      <c r="L211" s="19">
        <v>5052</v>
      </c>
    </row>
    <row r="212" spans="1:12" s="9" customFormat="1" ht="15" hidden="1" x14ac:dyDescent="0.25">
      <c r="A212" s="51"/>
      <c r="B212" s="52"/>
      <c r="C212" s="17"/>
      <c r="D212" s="25">
        <v>804</v>
      </c>
      <c r="E212" s="19">
        <f t="shared" si="54"/>
        <v>0</v>
      </c>
      <c r="F212" s="19">
        <v>0</v>
      </c>
      <c r="G212" s="19">
        <v>0</v>
      </c>
      <c r="H212" s="19">
        <v>0</v>
      </c>
      <c r="I212" s="19">
        <v>0</v>
      </c>
      <c r="J212" s="31"/>
      <c r="K212" s="31"/>
      <c r="L212" s="31"/>
    </row>
    <row r="213" spans="1:12" s="9" customFormat="1" ht="15" hidden="1" x14ac:dyDescent="0.25">
      <c r="A213" s="51"/>
      <c r="B213" s="52"/>
      <c r="C213" s="17"/>
      <c r="D213" s="25">
        <v>808</v>
      </c>
      <c r="E213" s="19">
        <f t="shared" si="54"/>
        <v>0</v>
      </c>
      <c r="F213" s="19">
        <v>0</v>
      </c>
      <c r="G213" s="19">
        <v>0</v>
      </c>
      <c r="H213" s="19">
        <v>0</v>
      </c>
      <c r="I213" s="19">
        <v>0</v>
      </c>
      <c r="J213" s="31"/>
      <c r="K213" s="31"/>
      <c r="L213" s="31"/>
    </row>
    <row r="214" spans="1:12" s="9" customFormat="1" ht="15" hidden="1" x14ac:dyDescent="0.25">
      <c r="A214" s="51"/>
      <c r="B214" s="52"/>
      <c r="C214" s="17"/>
      <c r="D214" s="25">
        <v>810</v>
      </c>
      <c r="E214" s="19">
        <f>SUM(F214:L214)</f>
        <v>139880.65515999999</v>
      </c>
      <c r="F214" s="19">
        <v>9634.7338400000008</v>
      </c>
      <c r="G214" s="19">
        <v>15690.60212</v>
      </c>
      <c r="H214" s="19">
        <v>45394.715960000001</v>
      </c>
      <c r="I214" s="19">
        <v>25963.375240000001</v>
      </c>
      <c r="J214" s="19">
        <v>14523.6</v>
      </c>
      <c r="K214" s="19">
        <v>14055.7</v>
      </c>
      <c r="L214" s="19">
        <f>K214*1.04</f>
        <v>14617.928000000002</v>
      </c>
    </row>
    <row r="215" spans="1:12" s="9" customFormat="1" ht="15" hidden="1" x14ac:dyDescent="0.25">
      <c r="A215" s="51"/>
      <c r="B215" s="52"/>
      <c r="C215" s="17"/>
      <c r="D215" s="25">
        <v>812</v>
      </c>
      <c r="E215" s="19">
        <f t="shared" si="54"/>
        <v>0</v>
      </c>
      <c r="F215" s="19"/>
      <c r="G215" s="19"/>
      <c r="H215" s="19"/>
      <c r="I215" s="19"/>
      <c r="J215" s="31"/>
      <c r="K215" s="31"/>
      <c r="L215" s="31"/>
    </row>
    <row r="216" spans="1:12" s="9" customFormat="1" ht="15" hidden="1" x14ac:dyDescent="0.25">
      <c r="A216" s="51"/>
      <c r="B216" s="52"/>
      <c r="C216" s="17"/>
      <c r="D216" s="25">
        <v>813</v>
      </c>
      <c r="E216" s="19">
        <f t="shared" si="54"/>
        <v>0</v>
      </c>
      <c r="F216" s="19">
        <v>0</v>
      </c>
      <c r="G216" s="19">
        <v>0</v>
      </c>
      <c r="H216" s="19">
        <v>0</v>
      </c>
      <c r="I216" s="19">
        <v>0</v>
      </c>
      <c r="J216" s="31"/>
      <c r="K216" s="31"/>
      <c r="L216" s="31"/>
    </row>
    <row r="217" spans="1:12" s="9" customFormat="1" ht="15" hidden="1" x14ac:dyDescent="0.25">
      <c r="A217" s="51"/>
      <c r="B217" s="52"/>
      <c r="C217" s="17"/>
      <c r="D217" s="25">
        <v>814</v>
      </c>
      <c r="E217" s="19">
        <f t="shared" si="54"/>
        <v>0</v>
      </c>
      <c r="F217" s="19">
        <v>0</v>
      </c>
      <c r="G217" s="19">
        <v>0</v>
      </c>
      <c r="H217" s="19">
        <v>0</v>
      </c>
      <c r="I217" s="19">
        <v>0</v>
      </c>
      <c r="J217" s="31"/>
      <c r="K217" s="31"/>
      <c r="L217" s="31"/>
    </row>
    <row r="218" spans="1:12" s="9" customFormat="1" ht="15" hidden="1" x14ac:dyDescent="0.25">
      <c r="A218" s="51"/>
      <c r="B218" s="52"/>
      <c r="C218" s="17"/>
      <c r="D218" s="25">
        <v>815</v>
      </c>
      <c r="E218" s="19">
        <f t="shared" si="54"/>
        <v>0</v>
      </c>
      <c r="F218" s="19">
        <v>0</v>
      </c>
      <c r="G218" s="19">
        <v>0</v>
      </c>
      <c r="H218" s="19">
        <v>0</v>
      </c>
      <c r="I218" s="19">
        <v>0</v>
      </c>
      <c r="J218" s="31"/>
      <c r="K218" s="31"/>
      <c r="L218" s="31"/>
    </row>
    <row r="219" spans="1:12" s="9" customFormat="1" ht="15" hidden="1" x14ac:dyDescent="0.25">
      <c r="A219" s="51"/>
      <c r="B219" s="52"/>
      <c r="C219" s="17"/>
      <c r="D219" s="25">
        <v>816</v>
      </c>
      <c r="E219" s="19">
        <f t="shared" si="54"/>
        <v>0</v>
      </c>
      <c r="F219" s="19">
        <v>0</v>
      </c>
      <c r="G219" s="19">
        <v>0</v>
      </c>
      <c r="H219" s="19">
        <v>0</v>
      </c>
      <c r="I219" s="19">
        <v>0</v>
      </c>
      <c r="J219" s="31"/>
      <c r="K219" s="31"/>
      <c r="L219" s="31"/>
    </row>
    <row r="220" spans="1:12" s="9" customFormat="1" ht="15" hidden="1" x14ac:dyDescent="0.25">
      <c r="A220" s="51"/>
      <c r="B220" s="52"/>
      <c r="C220" s="17"/>
      <c r="D220" s="25">
        <v>819</v>
      </c>
      <c r="E220" s="19">
        <f t="shared" si="54"/>
        <v>0</v>
      </c>
      <c r="F220" s="19">
        <v>0</v>
      </c>
      <c r="G220" s="19">
        <v>0</v>
      </c>
      <c r="H220" s="19">
        <v>0</v>
      </c>
      <c r="I220" s="19">
        <v>0</v>
      </c>
      <c r="J220" s="31"/>
      <c r="K220" s="31"/>
      <c r="L220" s="31"/>
    </row>
    <row r="221" spans="1:12" s="9" customFormat="1" ht="15" hidden="1" x14ac:dyDescent="0.25">
      <c r="A221" s="51"/>
      <c r="B221" s="52"/>
      <c r="C221" s="17"/>
      <c r="D221" s="25">
        <v>826</v>
      </c>
      <c r="E221" s="19">
        <f t="shared" si="54"/>
        <v>0</v>
      </c>
      <c r="F221" s="19">
        <v>0</v>
      </c>
      <c r="G221" s="19">
        <v>0</v>
      </c>
      <c r="H221" s="19">
        <v>0</v>
      </c>
      <c r="I221" s="19">
        <v>0</v>
      </c>
      <c r="J221" s="31"/>
      <c r="K221" s="31"/>
      <c r="L221" s="31"/>
    </row>
    <row r="222" spans="1:12" s="9" customFormat="1" ht="15" hidden="1" x14ac:dyDescent="0.25">
      <c r="A222" s="51"/>
      <c r="B222" s="52"/>
      <c r="C222" s="17"/>
      <c r="D222" s="25">
        <v>829</v>
      </c>
      <c r="E222" s="19">
        <f t="shared" si="54"/>
        <v>0</v>
      </c>
      <c r="F222" s="19">
        <v>0</v>
      </c>
      <c r="G222" s="19">
        <v>0</v>
      </c>
      <c r="H222" s="19">
        <v>0</v>
      </c>
      <c r="I222" s="19">
        <v>0</v>
      </c>
      <c r="J222" s="31"/>
      <c r="K222" s="31"/>
      <c r="L222" s="31"/>
    </row>
    <row r="223" spans="1:12" s="9" customFormat="1" ht="15" hidden="1" x14ac:dyDescent="0.25">
      <c r="A223" s="51"/>
      <c r="B223" s="52"/>
      <c r="C223" s="17"/>
      <c r="D223" s="25">
        <v>832</v>
      </c>
      <c r="E223" s="19">
        <f t="shared" si="54"/>
        <v>0</v>
      </c>
      <c r="F223" s="19">
        <v>0</v>
      </c>
      <c r="G223" s="19">
        <v>0</v>
      </c>
      <c r="H223" s="19">
        <v>0</v>
      </c>
      <c r="I223" s="19">
        <v>0</v>
      </c>
      <c r="J223" s="31"/>
      <c r="K223" s="31"/>
      <c r="L223" s="31"/>
    </row>
    <row r="224" spans="1:12" s="9" customFormat="1" ht="15" hidden="1" x14ac:dyDescent="0.25">
      <c r="A224" s="51"/>
      <c r="B224" s="52"/>
      <c r="C224" s="17"/>
      <c r="D224" s="25">
        <v>843</v>
      </c>
      <c r="E224" s="19">
        <f t="shared" si="54"/>
        <v>0</v>
      </c>
      <c r="F224" s="19">
        <v>0</v>
      </c>
      <c r="G224" s="19">
        <v>0</v>
      </c>
      <c r="H224" s="19">
        <v>0</v>
      </c>
      <c r="I224" s="19">
        <v>0</v>
      </c>
      <c r="J224" s="31"/>
      <c r="K224" s="31"/>
      <c r="L224" s="31"/>
    </row>
    <row r="225" spans="1:12" s="9" customFormat="1" ht="15" hidden="1" x14ac:dyDescent="0.25">
      <c r="A225" s="51"/>
      <c r="B225" s="52"/>
      <c r="C225" s="17"/>
      <c r="D225" s="25">
        <v>847</v>
      </c>
      <c r="E225" s="19">
        <f t="shared" si="54"/>
        <v>0</v>
      </c>
      <c r="F225" s="19">
        <v>0</v>
      </c>
      <c r="G225" s="19">
        <v>0</v>
      </c>
      <c r="H225" s="19">
        <v>0</v>
      </c>
      <c r="I225" s="19">
        <v>0</v>
      </c>
      <c r="J225" s="31"/>
      <c r="K225" s="31"/>
      <c r="L225" s="31"/>
    </row>
    <row r="226" spans="1:12" s="9" customFormat="1" ht="15" hidden="1" x14ac:dyDescent="0.25">
      <c r="A226" s="51"/>
      <c r="B226" s="52"/>
      <c r="C226" s="17"/>
      <c r="D226" s="25">
        <v>848</v>
      </c>
      <c r="E226" s="19">
        <f t="shared" si="54"/>
        <v>0</v>
      </c>
      <c r="F226" s="19">
        <v>0</v>
      </c>
      <c r="G226" s="19">
        <v>0</v>
      </c>
      <c r="H226" s="19">
        <v>0</v>
      </c>
      <c r="I226" s="19">
        <v>0</v>
      </c>
      <c r="J226" s="31"/>
      <c r="K226" s="31"/>
      <c r="L226" s="31"/>
    </row>
    <row r="227" spans="1:12" s="9" customFormat="1" ht="15" hidden="1" x14ac:dyDescent="0.25">
      <c r="A227" s="51"/>
      <c r="B227" s="52"/>
      <c r="C227" s="17"/>
      <c r="D227" s="25">
        <v>857</v>
      </c>
      <c r="E227" s="19">
        <f t="shared" si="54"/>
        <v>0</v>
      </c>
      <c r="F227" s="19">
        <v>0</v>
      </c>
      <c r="G227" s="19">
        <v>0</v>
      </c>
      <c r="H227" s="19">
        <v>0</v>
      </c>
      <c r="I227" s="19">
        <v>0</v>
      </c>
      <c r="J227" s="31"/>
      <c r="K227" s="31"/>
      <c r="L227" s="31"/>
    </row>
    <row r="228" spans="1:12" s="9" customFormat="1" ht="25.5" x14ac:dyDescent="0.25">
      <c r="A228" s="51"/>
      <c r="B228" s="52"/>
      <c r="C228" s="17" t="s">
        <v>109</v>
      </c>
      <c r="D228" s="25"/>
      <c r="E228" s="19">
        <f>SUM(F228:L228)</f>
        <v>2714.5814718367351</v>
      </c>
      <c r="F228" s="19">
        <f>ROUND(F214*2/98,2)</f>
        <v>196.63</v>
      </c>
      <c r="G228" s="19">
        <f>G211/98*2</f>
        <v>320.21636979591835</v>
      </c>
      <c r="H228" s="19">
        <f>ROUND(H211*2/98,2)</f>
        <v>926.42</v>
      </c>
      <c r="I228" s="19">
        <v>529.86</v>
      </c>
      <c r="J228" s="19">
        <f>ROUND(J214*2/98,2)</f>
        <v>296.39999999999998</v>
      </c>
      <c r="K228" s="19">
        <f>K211/98*2</f>
        <v>341.95306122448983</v>
      </c>
      <c r="L228" s="19">
        <f>L211/98*2</f>
        <v>103.10204081632654</v>
      </c>
    </row>
    <row r="229" spans="1:12" s="9" customFormat="1" ht="25.5" x14ac:dyDescent="0.25">
      <c r="A229" s="51"/>
      <c r="B229" s="52"/>
      <c r="C229" s="17" t="s">
        <v>110</v>
      </c>
      <c r="D229" s="25"/>
      <c r="E229" s="19">
        <f t="shared" si="54"/>
        <v>0</v>
      </c>
      <c r="F229" s="19">
        <v>0</v>
      </c>
      <c r="G229" s="19">
        <v>0</v>
      </c>
      <c r="H229" s="19"/>
      <c r="I229" s="19">
        <v>0</v>
      </c>
      <c r="J229" s="19">
        <v>0</v>
      </c>
      <c r="K229" s="19">
        <v>0</v>
      </c>
      <c r="L229" s="19">
        <v>0</v>
      </c>
    </row>
    <row r="230" spans="1:12" s="9" customFormat="1" ht="38.25" x14ac:dyDescent="0.25">
      <c r="A230" s="51"/>
      <c r="B230" s="52"/>
      <c r="C230" s="17" t="s">
        <v>111</v>
      </c>
      <c r="D230" s="25"/>
      <c r="E230" s="19">
        <f t="shared" si="54"/>
        <v>0</v>
      </c>
      <c r="F230" s="19">
        <v>0</v>
      </c>
      <c r="G230" s="19">
        <v>0</v>
      </c>
      <c r="H230" s="19">
        <v>0</v>
      </c>
      <c r="I230" s="19">
        <v>0</v>
      </c>
      <c r="J230" s="19">
        <v>0</v>
      </c>
      <c r="K230" s="19">
        <v>0</v>
      </c>
      <c r="L230" s="19">
        <v>0</v>
      </c>
    </row>
    <row r="231" spans="1:12" s="9" customFormat="1" ht="15" x14ac:dyDescent="0.25">
      <c r="A231" s="51" t="s">
        <v>13</v>
      </c>
      <c r="B231" s="52" t="s">
        <v>115</v>
      </c>
      <c r="C231" s="17" t="s">
        <v>103</v>
      </c>
      <c r="D231" s="25"/>
      <c r="E231" s="19">
        <f>SUM(F231:L231)</f>
        <v>35334.86002</v>
      </c>
      <c r="F231" s="19">
        <f t="shared" ref="F231:L231" si="56">F232+F234</f>
        <v>35334.86002</v>
      </c>
      <c r="G231" s="19">
        <f t="shared" si="56"/>
        <v>0</v>
      </c>
      <c r="H231" s="19">
        <f t="shared" si="56"/>
        <v>0</v>
      </c>
      <c r="I231" s="19">
        <f t="shared" si="56"/>
        <v>0</v>
      </c>
      <c r="J231" s="19">
        <f t="shared" si="56"/>
        <v>0</v>
      </c>
      <c r="K231" s="19">
        <f t="shared" si="56"/>
        <v>0</v>
      </c>
      <c r="L231" s="19">
        <f t="shared" si="56"/>
        <v>0</v>
      </c>
    </row>
    <row r="232" spans="1:12" s="9" customFormat="1" ht="38.25" x14ac:dyDescent="0.25">
      <c r="A232" s="51"/>
      <c r="B232" s="52"/>
      <c r="C232" s="17" t="s">
        <v>105</v>
      </c>
      <c r="D232" s="25"/>
      <c r="E232" s="19">
        <f t="shared" ref="E232:E254" si="57">SUM(F232:L232)</f>
        <v>35334.86002</v>
      </c>
      <c r="F232" s="19">
        <f t="shared" ref="F232:L232" si="58">F233+F235+F252+F253+F254</f>
        <v>35334.86002</v>
      </c>
      <c r="G232" s="19">
        <f t="shared" si="58"/>
        <v>0</v>
      </c>
      <c r="H232" s="19">
        <f t="shared" si="58"/>
        <v>0</v>
      </c>
      <c r="I232" s="19">
        <f t="shared" si="58"/>
        <v>0</v>
      </c>
      <c r="J232" s="19">
        <f t="shared" si="58"/>
        <v>0</v>
      </c>
      <c r="K232" s="19">
        <f t="shared" si="58"/>
        <v>0</v>
      </c>
      <c r="L232" s="19">
        <f t="shared" si="58"/>
        <v>0</v>
      </c>
    </row>
    <row r="233" spans="1:12" s="9" customFormat="1" ht="25.5" x14ac:dyDescent="0.25">
      <c r="A233" s="51"/>
      <c r="B233" s="52"/>
      <c r="C233" s="17" t="s">
        <v>106</v>
      </c>
      <c r="D233" s="25"/>
      <c r="E233" s="19">
        <f t="shared" si="57"/>
        <v>0</v>
      </c>
      <c r="F233" s="19">
        <v>0</v>
      </c>
      <c r="G233" s="19">
        <v>0</v>
      </c>
      <c r="H233" s="19">
        <v>0</v>
      </c>
      <c r="I233" s="19">
        <v>0</v>
      </c>
      <c r="J233" s="19">
        <v>0</v>
      </c>
      <c r="K233" s="19">
        <v>0</v>
      </c>
      <c r="L233" s="19">
        <v>0</v>
      </c>
    </row>
    <row r="234" spans="1:12" s="9" customFormat="1" ht="51" x14ac:dyDescent="0.25">
      <c r="A234" s="51"/>
      <c r="B234" s="52"/>
      <c r="C234" s="17" t="s">
        <v>107</v>
      </c>
      <c r="D234" s="25"/>
      <c r="E234" s="19">
        <f t="shared" si="57"/>
        <v>0</v>
      </c>
      <c r="F234" s="19">
        <v>0</v>
      </c>
      <c r="G234" s="19">
        <v>0</v>
      </c>
      <c r="H234" s="19">
        <v>0</v>
      </c>
      <c r="I234" s="19">
        <v>0</v>
      </c>
      <c r="J234" s="19">
        <v>0</v>
      </c>
      <c r="K234" s="19">
        <v>0</v>
      </c>
      <c r="L234" s="19">
        <v>0</v>
      </c>
    </row>
    <row r="235" spans="1:12" s="9" customFormat="1" ht="25.5" x14ac:dyDescent="0.25">
      <c r="A235" s="51"/>
      <c r="B235" s="52"/>
      <c r="C235" s="17" t="s">
        <v>108</v>
      </c>
      <c r="D235" s="18">
        <v>810</v>
      </c>
      <c r="E235" s="19">
        <f t="shared" si="57"/>
        <v>34628.160020000003</v>
      </c>
      <c r="F235" s="19">
        <f t="shared" ref="F235:L235" si="59">SUM(F236:F251)</f>
        <v>34628.160020000003</v>
      </c>
      <c r="G235" s="19">
        <f t="shared" si="59"/>
        <v>0</v>
      </c>
      <c r="H235" s="19">
        <f t="shared" si="59"/>
        <v>0</v>
      </c>
      <c r="I235" s="19">
        <f t="shared" si="59"/>
        <v>0</v>
      </c>
      <c r="J235" s="19">
        <f t="shared" si="59"/>
        <v>0</v>
      </c>
      <c r="K235" s="19">
        <f t="shared" si="59"/>
        <v>0</v>
      </c>
      <c r="L235" s="19">
        <f t="shared" si="59"/>
        <v>0</v>
      </c>
    </row>
    <row r="236" spans="1:12" s="9" customFormat="1" ht="15" hidden="1" x14ac:dyDescent="0.25">
      <c r="A236" s="51"/>
      <c r="B236" s="52"/>
      <c r="C236" s="17"/>
      <c r="D236" s="25">
        <v>804</v>
      </c>
      <c r="E236" s="19">
        <f t="shared" si="57"/>
        <v>0</v>
      </c>
      <c r="F236" s="19">
        <v>0</v>
      </c>
      <c r="G236" s="19">
        <v>0</v>
      </c>
      <c r="H236" s="19">
        <v>0</v>
      </c>
      <c r="I236" s="19">
        <v>0</v>
      </c>
      <c r="J236" s="19">
        <v>0</v>
      </c>
      <c r="K236" s="19">
        <v>0</v>
      </c>
      <c r="L236" s="19">
        <v>0</v>
      </c>
    </row>
    <row r="237" spans="1:12" s="9" customFormat="1" ht="15" hidden="1" x14ac:dyDescent="0.25">
      <c r="A237" s="51"/>
      <c r="B237" s="52"/>
      <c r="C237" s="17"/>
      <c r="D237" s="25">
        <v>808</v>
      </c>
      <c r="E237" s="19">
        <f t="shared" si="57"/>
        <v>0</v>
      </c>
      <c r="F237" s="19">
        <v>0</v>
      </c>
      <c r="G237" s="19">
        <v>0</v>
      </c>
      <c r="H237" s="19">
        <v>0</v>
      </c>
      <c r="I237" s="19">
        <v>0</v>
      </c>
      <c r="J237" s="19">
        <v>0</v>
      </c>
      <c r="K237" s="19">
        <v>0</v>
      </c>
      <c r="L237" s="19">
        <v>0</v>
      </c>
    </row>
    <row r="238" spans="1:12" s="9" customFormat="1" ht="15" hidden="1" x14ac:dyDescent="0.25">
      <c r="A238" s="51"/>
      <c r="B238" s="52"/>
      <c r="C238" s="17"/>
      <c r="D238" s="25">
        <v>810</v>
      </c>
      <c r="E238" s="19">
        <f t="shared" si="57"/>
        <v>34628.160020000003</v>
      </c>
      <c r="F238" s="19">
        <v>34628.160020000003</v>
      </c>
      <c r="G238" s="19">
        <v>0</v>
      </c>
      <c r="H238" s="19">
        <f>G238*1.026</f>
        <v>0</v>
      </c>
      <c r="I238" s="19">
        <f>H238*1.026</f>
        <v>0</v>
      </c>
      <c r="J238" s="19">
        <f>I238*1.026</f>
        <v>0</v>
      </c>
      <c r="K238" s="19">
        <f>J238*1.026</f>
        <v>0</v>
      </c>
      <c r="L238" s="19">
        <f>K238*1.026</f>
        <v>0</v>
      </c>
    </row>
    <row r="239" spans="1:12" s="9" customFormat="1" ht="15" hidden="1" x14ac:dyDescent="0.25">
      <c r="A239" s="51"/>
      <c r="B239" s="52"/>
      <c r="C239" s="17"/>
      <c r="D239" s="25">
        <v>812</v>
      </c>
      <c r="E239" s="19">
        <f t="shared" si="57"/>
        <v>0</v>
      </c>
      <c r="F239" s="19"/>
      <c r="G239" s="19"/>
      <c r="H239" s="19"/>
      <c r="I239" s="19"/>
      <c r="J239" s="19"/>
      <c r="K239" s="19"/>
      <c r="L239" s="19"/>
    </row>
    <row r="240" spans="1:12" s="9" customFormat="1" ht="15" hidden="1" x14ac:dyDescent="0.25">
      <c r="A240" s="51"/>
      <c r="B240" s="52"/>
      <c r="C240" s="17"/>
      <c r="D240" s="25">
        <v>813</v>
      </c>
      <c r="E240" s="19">
        <f t="shared" si="57"/>
        <v>0</v>
      </c>
      <c r="F240" s="19">
        <v>0</v>
      </c>
      <c r="G240" s="19">
        <v>0</v>
      </c>
      <c r="H240" s="19">
        <v>0</v>
      </c>
      <c r="I240" s="19">
        <v>0</v>
      </c>
      <c r="J240" s="19">
        <v>0</v>
      </c>
      <c r="K240" s="19">
        <v>0</v>
      </c>
      <c r="L240" s="19">
        <v>0</v>
      </c>
    </row>
    <row r="241" spans="1:12" s="9" customFormat="1" ht="15" hidden="1" x14ac:dyDescent="0.25">
      <c r="A241" s="51"/>
      <c r="B241" s="52"/>
      <c r="C241" s="17"/>
      <c r="D241" s="25">
        <v>814</v>
      </c>
      <c r="E241" s="19">
        <f t="shared" si="57"/>
        <v>0</v>
      </c>
      <c r="F241" s="19">
        <v>0</v>
      </c>
      <c r="G241" s="19">
        <v>0</v>
      </c>
      <c r="H241" s="19">
        <v>0</v>
      </c>
      <c r="I241" s="19">
        <v>0</v>
      </c>
      <c r="J241" s="19">
        <v>0</v>
      </c>
      <c r="K241" s="19">
        <v>0</v>
      </c>
      <c r="L241" s="19">
        <v>0</v>
      </c>
    </row>
    <row r="242" spans="1:12" s="9" customFormat="1" ht="15" hidden="1" x14ac:dyDescent="0.25">
      <c r="A242" s="51"/>
      <c r="B242" s="52"/>
      <c r="C242" s="17"/>
      <c r="D242" s="25">
        <v>815</v>
      </c>
      <c r="E242" s="19">
        <f t="shared" si="57"/>
        <v>0</v>
      </c>
      <c r="F242" s="19">
        <v>0</v>
      </c>
      <c r="G242" s="19">
        <v>0</v>
      </c>
      <c r="H242" s="19">
        <v>0</v>
      </c>
      <c r="I242" s="19">
        <v>0</v>
      </c>
      <c r="J242" s="19">
        <v>0</v>
      </c>
      <c r="K242" s="19">
        <v>0</v>
      </c>
      <c r="L242" s="19">
        <v>0</v>
      </c>
    </row>
    <row r="243" spans="1:12" s="9" customFormat="1" ht="15" hidden="1" x14ac:dyDescent="0.25">
      <c r="A243" s="51"/>
      <c r="B243" s="52"/>
      <c r="C243" s="17"/>
      <c r="D243" s="25">
        <v>816</v>
      </c>
      <c r="E243" s="19">
        <f t="shared" si="57"/>
        <v>0</v>
      </c>
      <c r="F243" s="19">
        <v>0</v>
      </c>
      <c r="G243" s="19">
        <v>0</v>
      </c>
      <c r="H243" s="19">
        <v>0</v>
      </c>
      <c r="I243" s="19">
        <v>0</v>
      </c>
      <c r="J243" s="19">
        <v>0</v>
      </c>
      <c r="K243" s="19">
        <v>0</v>
      </c>
      <c r="L243" s="19">
        <v>0</v>
      </c>
    </row>
    <row r="244" spans="1:12" s="9" customFormat="1" ht="15" hidden="1" x14ac:dyDescent="0.25">
      <c r="A244" s="51"/>
      <c r="B244" s="52"/>
      <c r="C244" s="17"/>
      <c r="D244" s="25">
        <v>819</v>
      </c>
      <c r="E244" s="19">
        <f t="shared" si="57"/>
        <v>0</v>
      </c>
      <c r="F244" s="19">
        <v>0</v>
      </c>
      <c r="G244" s="19">
        <v>0</v>
      </c>
      <c r="H244" s="19">
        <v>0</v>
      </c>
      <c r="I244" s="19">
        <v>0</v>
      </c>
      <c r="J244" s="19">
        <v>0</v>
      </c>
      <c r="K244" s="19">
        <v>0</v>
      </c>
      <c r="L244" s="19">
        <v>0</v>
      </c>
    </row>
    <row r="245" spans="1:12" s="9" customFormat="1" ht="15" hidden="1" x14ac:dyDescent="0.25">
      <c r="A245" s="51"/>
      <c r="B245" s="52"/>
      <c r="C245" s="17"/>
      <c r="D245" s="25">
        <v>826</v>
      </c>
      <c r="E245" s="19">
        <f t="shared" si="57"/>
        <v>0</v>
      </c>
      <c r="F245" s="19">
        <v>0</v>
      </c>
      <c r="G245" s="19">
        <v>0</v>
      </c>
      <c r="H245" s="19">
        <v>0</v>
      </c>
      <c r="I245" s="19">
        <v>0</v>
      </c>
      <c r="J245" s="19">
        <v>0</v>
      </c>
      <c r="K245" s="19">
        <v>0</v>
      </c>
      <c r="L245" s="19">
        <v>0</v>
      </c>
    </row>
    <row r="246" spans="1:12" s="9" customFormat="1" ht="15" hidden="1" x14ac:dyDescent="0.25">
      <c r="A246" s="51"/>
      <c r="B246" s="52"/>
      <c r="C246" s="17"/>
      <c r="D246" s="25">
        <v>829</v>
      </c>
      <c r="E246" s="19">
        <f t="shared" si="57"/>
        <v>0</v>
      </c>
      <c r="F246" s="19">
        <v>0</v>
      </c>
      <c r="G246" s="19">
        <v>0</v>
      </c>
      <c r="H246" s="19">
        <v>0</v>
      </c>
      <c r="I246" s="19">
        <v>0</v>
      </c>
      <c r="J246" s="19">
        <v>0</v>
      </c>
      <c r="K246" s="19">
        <v>0</v>
      </c>
      <c r="L246" s="19">
        <v>0</v>
      </c>
    </row>
    <row r="247" spans="1:12" s="9" customFormat="1" ht="15" hidden="1" x14ac:dyDescent="0.25">
      <c r="A247" s="51"/>
      <c r="B247" s="52"/>
      <c r="C247" s="17"/>
      <c r="D247" s="25">
        <v>832</v>
      </c>
      <c r="E247" s="19">
        <f t="shared" si="57"/>
        <v>0</v>
      </c>
      <c r="F247" s="19">
        <v>0</v>
      </c>
      <c r="G247" s="19">
        <v>0</v>
      </c>
      <c r="H247" s="19">
        <v>0</v>
      </c>
      <c r="I247" s="19">
        <v>0</v>
      </c>
      <c r="J247" s="19">
        <v>0</v>
      </c>
      <c r="K247" s="19">
        <v>0</v>
      </c>
      <c r="L247" s="19">
        <v>0</v>
      </c>
    </row>
    <row r="248" spans="1:12" s="9" customFormat="1" ht="15" hidden="1" x14ac:dyDescent="0.25">
      <c r="A248" s="51"/>
      <c r="B248" s="52"/>
      <c r="C248" s="17"/>
      <c r="D248" s="25">
        <v>843</v>
      </c>
      <c r="E248" s="19">
        <f t="shared" si="57"/>
        <v>0</v>
      </c>
      <c r="F248" s="19">
        <v>0</v>
      </c>
      <c r="G248" s="19">
        <v>0</v>
      </c>
      <c r="H248" s="19">
        <v>0</v>
      </c>
      <c r="I248" s="19">
        <v>0</v>
      </c>
      <c r="J248" s="19">
        <v>0</v>
      </c>
      <c r="K248" s="19">
        <v>0</v>
      </c>
      <c r="L248" s="19">
        <v>0</v>
      </c>
    </row>
    <row r="249" spans="1:12" s="9" customFormat="1" ht="15" hidden="1" x14ac:dyDescent="0.25">
      <c r="A249" s="51"/>
      <c r="B249" s="52"/>
      <c r="C249" s="17"/>
      <c r="D249" s="25">
        <v>847</v>
      </c>
      <c r="E249" s="19">
        <f t="shared" si="57"/>
        <v>0</v>
      </c>
      <c r="F249" s="19">
        <v>0</v>
      </c>
      <c r="G249" s="19">
        <v>0</v>
      </c>
      <c r="H249" s="19">
        <v>0</v>
      </c>
      <c r="I249" s="19">
        <v>0</v>
      </c>
      <c r="J249" s="19">
        <v>0</v>
      </c>
      <c r="K249" s="19">
        <v>0</v>
      </c>
      <c r="L249" s="19">
        <v>0</v>
      </c>
    </row>
    <row r="250" spans="1:12" s="9" customFormat="1" ht="15" hidden="1" x14ac:dyDescent="0.25">
      <c r="A250" s="51"/>
      <c r="B250" s="52"/>
      <c r="C250" s="17"/>
      <c r="D250" s="25">
        <v>848</v>
      </c>
      <c r="E250" s="19">
        <f t="shared" si="57"/>
        <v>0</v>
      </c>
      <c r="F250" s="19">
        <v>0</v>
      </c>
      <c r="G250" s="19">
        <v>0</v>
      </c>
      <c r="H250" s="19">
        <v>0</v>
      </c>
      <c r="I250" s="19">
        <v>0</v>
      </c>
      <c r="J250" s="19">
        <v>0</v>
      </c>
      <c r="K250" s="19">
        <v>0</v>
      </c>
      <c r="L250" s="19">
        <v>0</v>
      </c>
    </row>
    <row r="251" spans="1:12" s="9" customFormat="1" ht="15" hidden="1" x14ac:dyDescent="0.25">
      <c r="A251" s="51"/>
      <c r="B251" s="52"/>
      <c r="C251" s="17"/>
      <c r="D251" s="25">
        <v>857</v>
      </c>
      <c r="E251" s="19">
        <f t="shared" si="57"/>
        <v>0</v>
      </c>
      <c r="F251" s="19">
        <v>0</v>
      </c>
      <c r="G251" s="19">
        <v>0</v>
      </c>
      <c r="H251" s="19">
        <v>0</v>
      </c>
      <c r="I251" s="19">
        <v>0</v>
      </c>
      <c r="J251" s="19">
        <v>0</v>
      </c>
      <c r="K251" s="19">
        <v>0</v>
      </c>
      <c r="L251" s="19">
        <v>0</v>
      </c>
    </row>
    <row r="252" spans="1:12" s="9" customFormat="1" ht="25.5" x14ac:dyDescent="0.25">
      <c r="A252" s="51"/>
      <c r="B252" s="52"/>
      <c r="C252" s="17" t="s">
        <v>109</v>
      </c>
      <c r="D252" s="25"/>
      <c r="E252" s="19">
        <f t="shared" si="57"/>
        <v>706.7</v>
      </c>
      <c r="F252" s="19">
        <f t="shared" ref="F252:L252" si="60">ROUND(F238*2/98,2)</f>
        <v>706.7</v>
      </c>
      <c r="G252" s="19">
        <f t="shared" si="60"/>
        <v>0</v>
      </c>
      <c r="H252" s="19">
        <f t="shared" si="60"/>
        <v>0</v>
      </c>
      <c r="I252" s="19">
        <f t="shared" si="60"/>
        <v>0</v>
      </c>
      <c r="J252" s="19">
        <f t="shared" si="60"/>
        <v>0</v>
      </c>
      <c r="K252" s="19">
        <f t="shared" si="60"/>
        <v>0</v>
      </c>
      <c r="L252" s="19">
        <f t="shared" si="60"/>
        <v>0</v>
      </c>
    </row>
    <row r="253" spans="1:12" s="9" customFormat="1" ht="25.5" x14ac:dyDescent="0.25">
      <c r="A253" s="51"/>
      <c r="B253" s="52"/>
      <c r="C253" s="17" t="s">
        <v>110</v>
      </c>
      <c r="D253" s="25"/>
      <c r="E253" s="19">
        <f t="shared" si="57"/>
        <v>0</v>
      </c>
      <c r="F253" s="19">
        <v>0</v>
      </c>
      <c r="G253" s="19">
        <v>0</v>
      </c>
      <c r="H253" s="19">
        <v>0</v>
      </c>
      <c r="I253" s="19">
        <v>0</v>
      </c>
      <c r="J253" s="19">
        <v>0</v>
      </c>
      <c r="K253" s="19">
        <v>0</v>
      </c>
      <c r="L253" s="19">
        <v>0</v>
      </c>
    </row>
    <row r="254" spans="1:12" s="9" customFormat="1" ht="39" customHeight="1" x14ac:dyDescent="0.25">
      <c r="A254" s="51"/>
      <c r="B254" s="52"/>
      <c r="C254" s="17" t="s">
        <v>111</v>
      </c>
      <c r="D254" s="25"/>
      <c r="E254" s="19">
        <f t="shared" si="57"/>
        <v>0</v>
      </c>
      <c r="F254" s="19">
        <v>0</v>
      </c>
      <c r="G254" s="19">
        <v>0</v>
      </c>
      <c r="H254" s="19">
        <v>0</v>
      </c>
      <c r="I254" s="19">
        <v>0</v>
      </c>
      <c r="J254" s="19">
        <v>0</v>
      </c>
      <c r="K254" s="19">
        <v>0</v>
      </c>
      <c r="L254" s="19">
        <v>0</v>
      </c>
    </row>
    <row r="255" spans="1:12" s="9" customFormat="1" ht="15" x14ac:dyDescent="0.25">
      <c r="A255" s="51" t="s">
        <v>14</v>
      </c>
      <c r="B255" s="52" t="s">
        <v>34</v>
      </c>
      <c r="C255" s="17" t="s">
        <v>103</v>
      </c>
      <c r="D255" s="25"/>
      <c r="E255" s="19">
        <f>SUM(F255:L255)</f>
        <v>8359.8942500000012</v>
      </c>
      <c r="F255" s="19">
        <f t="shared" ref="F255:L255" si="61">F256+F258</f>
        <v>1000</v>
      </c>
      <c r="G255" s="19">
        <f t="shared" si="61"/>
        <v>472</v>
      </c>
      <c r="H255" s="19">
        <f t="shared" si="61"/>
        <v>4151.9530000000004</v>
      </c>
      <c r="I255" s="19">
        <f t="shared" si="61"/>
        <v>2735.9412499999999</v>
      </c>
      <c r="J255" s="19">
        <f t="shared" si="61"/>
        <v>0</v>
      </c>
      <c r="K255" s="19">
        <f t="shared" si="61"/>
        <v>0</v>
      </c>
      <c r="L255" s="19">
        <f t="shared" si="61"/>
        <v>0</v>
      </c>
    </row>
    <row r="256" spans="1:12" s="9" customFormat="1" ht="38.25" x14ac:dyDescent="0.25">
      <c r="A256" s="51"/>
      <c r="B256" s="52"/>
      <c r="C256" s="17" t="s">
        <v>105</v>
      </c>
      <c r="D256" s="25"/>
      <c r="E256" s="19">
        <f t="shared" ref="E256:E278" si="62">SUM(F256:L256)</f>
        <v>8359.8942500000012</v>
      </c>
      <c r="F256" s="19">
        <f t="shared" ref="F256:L256" si="63">F257+F259+F276+F277+F278</f>
        <v>1000</v>
      </c>
      <c r="G256" s="19">
        <f t="shared" si="63"/>
        <v>472</v>
      </c>
      <c r="H256" s="19">
        <f t="shared" si="63"/>
        <v>4151.9530000000004</v>
      </c>
      <c r="I256" s="19">
        <f t="shared" si="63"/>
        <v>2735.9412499999999</v>
      </c>
      <c r="J256" s="19">
        <f t="shared" si="63"/>
        <v>0</v>
      </c>
      <c r="K256" s="19">
        <f t="shared" si="63"/>
        <v>0</v>
      </c>
      <c r="L256" s="19">
        <f t="shared" si="63"/>
        <v>0</v>
      </c>
    </row>
    <row r="257" spans="1:12" s="9" customFormat="1" ht="25.5" x14ac:dyDescent="0.25">
      <c r="A257" s="51"/>
      <c r="B257" s="52"/>
      <c r="C257" s="17" t="s">
        <v>106</v>
      </c>
      <c r="D257" s="25"/>
      <c r="E257" s="19">
        <f t="shared" si="62"/>
        <v>0</v>
      </c>
      <c r="F257" s="19">
        <v>0</v>
      </c>
      <c r="G257" s="19">
        <v>0</v>
      </c>
      <c r="H257" s="19">
        <v>0</v>
      </c>
      <c r="I257" s="19">
        <v>0</v>
      </c>
      <c r="J257" s="19">
        <v>0</v>
      </c>
      <c r="K257" s="19">
        <v>0</v>
      </c>
      <c r="L257" s="19">
        <v>0</v>
      </c>
    </row>
    <row r="258" spans="1:12" s="9" customFormat="1" ht="51" x14ac:dyDescent="0.25">
      <c r="A258" s="51"/>
      <c r="B258" s="52"/>
      <c r="C258" s="17" t="s">
        <v>107</v>
      </c>
      <c r="D258" s="25"/>
      <c r="E258" s="19">
        <f t="shared" si="62"/>
        <v>0</v>
      </c>
      <c r="F258" s="19">
        <v>0</v>
      </c>
      <c r="G258" s="19">
        <v>0</v>
      </c>
      <c r="H258" s="19">
        <v>0</v>
      </c>
      <c r="I258" s="19">
        <v>0</v>
      </c>
      <c r="J258" s="19">
        <v>0</v>
      </c>
      <c r="K258" s="19">
        <v>0</v>
      </c>
      <c r="L258" s="19">
        <v>0</v>
      </c>
    </row>
    <row r="259" spans="1:12" s="9" customFormat="1" ht="25.5" x14ac:dyDescent="0.25">
      <c r="A259" s="51"/>
      <c r="B259" s="52"/>
      <c r="C259" s="17" t="s">
        <v>108</v>
      </c>
      <c r="D259" s="18">
        <v>810</v>
      </c>
      <c r="E259" s="19">
        <f>SUM(F259:L259)</f>
        <v>8359.8942500000012</v>
      </c>
      <c r="F259" s="19">
        <f t="shared" ref="F259:L259" si="64">SUM(F260:F275)</f>
        <v>1000</v>
      </c>
      <c r="G259" s="19">
        <f t="shared" si="64"/>
        <v>472</v>
      </c>
      <c r="H259" s="19">
        <f>H262</f>
        <v>4151.9530000000004</v>
      </c>
      <c r="I259" s="19">
        <v>2735.9412499999999</v>
      </c>
      <c r="J259" s="19">
        <v>0</v>
      </c>
      <c r="K259" s="19">
        <v>0</v>
      </c>
      <c r="L259" s="19">
        <f t="shared" si="64"/>
        <v>0</v>
      </c>
    </row>
    <row r="260" spans="1:12" s="9" customFormat="1" ht="15" hidden="1" x14ac:dyDescent="0.25">
      <c r="A260" s="51"/>
      <c r="B260" s="52"/>
      <c r="C260" s="17"/>
      <c r="D260" s="25">
        <v>804</v>
      </c>
      <c r="E260" s="19">
        <f t="shared" si="62"/>
        <v>0</v>
      </c>
      <c r="F260" s="19">
        <v>0</v>
      </c>
      <c r="G260" s="19">
        <v>0</v>
      </c>
      <c r="H260" s="19">
        <v>0</v>
      </c>
      <c r="I260" s="19">
        <v>0</v>
      </c>
      <c r="J260" s="19">
        <v>0</v>
      </c>
      <c r="K260" s="19">
        <v>0</v>
      </c>
      <c r="L260" s="19">
        <v>0</v>
      </c>
    </row>
    <row r="261" spans="1:12" s="9" customFormat="1" ht="15" hidden="1" x14ac:dyDescent="0.25">
      <c r="A261" s="51"/>
      <c r="B261" s="52"/>
      <c r="C261" s="17"/>
      <c r="D261" s="25">
        <v>808</v>
      </c>
      <c r="E261" s="19">
        <f t="shared" si="62"/>
        <v>0</v>
      </c>
      <c r="F261" s="19">
        <v>0</v>
      </c>
      <c r="G261" s="19">
        <v>0</v>
      </c>
      <c r="H261" s="19">
        <v>0</v>
      </c>
      <c r="I261" s="19">
        <v>0</v>
      </c>
      <c r="J261" s="19">
        <v>0</v>
      </c>
      <c r="K261" s="19">
        <v>0</v>
      </c>
      <c r="L261" s="19">
        <v>0</v>
      </c>
    </row>
    <row r="262" spans="1:12" s="9" customFormat="1" ht="15" hidden="1" x14ac:dyDescent="0.25">
      <c r="A262" s="51"/>
      <c r="B262" s="52"/>
      <c r="C262" s="17"/>
      <c r="D262" s="25">
        <v>810</v>
      </c>
      <c r="E262" s="19">
        <f>SUM(F262:L262)</f>
        <v>11496.499</v>
      </c>
      <c r="F262" s="19">
        <v>1000</v>
      </c>
      <c r="G262" s="19">
        <v>472</v>
      </c>
      <c r="H262" s="19">
        <v>4151.9530000000004</v>
      </c>
      <c r="I262" s="19">
        <v>3412.4740000000002</v>
      </c>
      <c r="J262" s="19">
        <v>1168.0719999999999</v>
      </c>
      <c r="K262" s="19">
        <v>1292</v>
      </c>
      <c r="L262" s="19"/>
    </row>
    <row r="263" spans="1:12" s="9" customFormat="1" ht="15" hidden="1" x14ac:dyDescent="0.25">
      <c r="A263" s="51"/>
      <c r="B263" s="52"/>
      <c r="C263" s="17"/>
      <c r="D263" s="25">
        <v>812</v>
      </c>
      <c r="E263" s="19">
        <f t="shared" si="62"/>
        <v>0</v>
      </c>
      <c r="F263" s="19"/>
      <c r="G263" s="19"/>
      <c r="H263" s="19"/>
      <c r="I263" s="19"/>
      <c r="J263" s="19"/>
      <c r="K263" s="19"/>
      <c r="L263" s="19"/>
    </row>
    <row r="264" spans="1:12" s="9" customFormat="1" ht="15" hidden="1" x14ac:dyDescent="0.25">
      <c r="A264" s="51"/>
      <c r="B264" s="52"/>
      <c r="C264" s="17"/>
      <c r="D264" s="25">
        <v>813</v>
      </c>
      <c r="E264" s="19">
        <f t="shared" si="62"/>
        <v>0</v>
      </c>
      <c r="F264" s="19">
        <v>0</v>
      </c>
      <c r="G264" s="19">
        <v>0</v>
      </c>
      <c r="H264" s="19">
        <v>0</v>
      </c>
      <c r="I264" s="19">
        <v>0</v>
      </c>
      <c r="J264" s="19">
        <v>0</v>
      </c>
      <c r="K264" s="19">
        <v>0</v>
      </c>
      <c r="L264" s="19">
        <v>0</v>
      </c>
    </row>
    <row r="265" spans="1:12" s="9" customFormat="1" ht="15" hidden="1" x14ac:dyDescent="0.25">
      <c r="A265" s="51"/>
      <c r="B265" s="52"/>
      <c r="C265" s="17"/>
      <c r="D265" s="25">
        <v>814</v>
      </c>
      <c r="E265" s="19">
        <f t="shared" si="62"/>
        <v>0</v>
      </c>
      <c r="F265" s="19">
        <v>0</v>
      </c>
      <c r="G265" s="19">
        <v>0</v>
      </c>
      <c r="H265" s="19">
        <v>0</v>
      </c>
      <c r="I265" s="19">
        <v>0</v>
      </c>
      <c r="J265" s="19">
        <v>0</v>
      </c>
      <c r="K265" s="19">
        <v>0</v>
      </c>
      <c r="L265" s="19">
        <v>0</v>
      </c>
    </row>
    <row r="266" spans="1:12" s="9" customFormat="1" ht="15" hidden="1" x14ac:dyDescent="0.25">
      <c r="A266" s="51"/>
      <c r="B266" s="52"/>
      <c r="C266" s="17"/>
      <c r="D266" s="25">
        <v>815</v>
      </c>
      <c r="E266" s="19">
        <f t="shared" si="62"/>
        <v>0</v>
      </c>
      <c r="F266" s="19">
        <v>0</v>
      </c>
      <c r="G266" s="19">
        <v>0</v>
      </c>
      <c r="H266" s="19">
        <v>0</v>
      </c>
      <c r="I266" s="19">
        <v>0</v>
      </c>
      <c r="J266" s="19">
        <v>0</v>
      </c>
      <c r="K266" s="19">
        <v>0</v>
      </c>
      <c r="L266" s="19">
        <v>0</v>
      </c>
    </row>
    <row r="267" spans="1:12" s="9" customFormat="1" ht="15" hidden="1" x14ac:dyDescent="0.25">
      <c r="A267" s="51"/>
      <c r="B267" s="52"/>
      <c r="C267" s="17"/>
      <c r="D267" s="25">
        <v>816</v>
      </c>
      <c r="E267" s="19">
        <f t="shared" si="62"/>
        <v>0</v>
      </c>
      <c r="F267" s="19">
        <v>0</v>
      </c>
      <c r="G267" s="19">
        <v>0</v>
      </c>
      <c r="H267" s="19">
        <v>0</v>
      </c>
      <c r="I267" s="19">
        <v>0</v>
      </c>
      <c r="J267" s="19">
        <v>0</v>
      </c>
      <c r="K267" s="19">
        <v>0</v>
      </c>
      <c r="L267" s="19">
        <v>0</v>
      </c>
    </row>
    <row r="268" spans="1:12" s="9" customFormat="1" ht="15" hidden="1" x14ac:dyDescent="0.25">
      <c r="A268" s="51"/>
      <c r="B268" s="52"/>
      <c r="C268" s="17"/>
      <c r="D268" s="25">
        <v>819</v>
      </c>
      <c r="E268" s="19">
        <f t="shared" si="62"/>
        <v>0</v>
      </c>
      <c r="F268" s="19">
        <v>0</v>
      </c>
      <c r="G268" s="19">
        <v>0</v>
      </c>
      <c r="H268" s="19">
        <v>0</v>
      </c>
      <c r="I268" s="19">
        <v>0</v>
      </c>
      <c r="J268" s="19">
        <v>0</v>
      </c>
      <c r="K268" s="19">
        <v>0</v>
      </c>
      <c r="L268" s="19">
        <v>0</v>
      </c>
    </row>
    <row r="269" spans="1:12" s="9" customFormat="1" ht="15" hidden="1" x14ac:dyDescent="0.25">
      <c r="A269" s="51"/>
      <c r="B269" s="52"/>
      <c r="C269" s="17"/>
      <c r="D269" s="25">
        <v>826</v>
      </c>
      <c r="E269" s="19">
        <f t="shared" si="62"/>
        <v>0</v>
      </c>
      <c r="F269" s="19">
        <v>0</v>
      </c>
      <c r="G269" s="19">
        <v>0</v>
      </c>
      <c r="H269" s="19">
        <v>0</v>
      </c>
      <c r="I269" s="19">
        <v>0</v>
      </c>
      <c r="J269" s="19">
        <v>0</v>
      </c>
      <c r="K269" s="19">
        <v>0</v>
      </c>
      <c r="L269" s="19">
        <v>0</v>
      </c>
    </row>
    <row r="270" spans="1:12" s="9" customFormat="1" ht="15" hidden="1" x14ac:dyDescent="0.25">
      <c r="A270" s="51"/>
      <c r="B270" s="52"/>
      <c r="C270" s="17"/>
      <c r="D270" s="25">
        <v>829</v>
      </c>
      <c r="E270" s="19">
        <f t="shared" si="62"/>
        <v>0</v>
      </c>
      <c r="F270" s="19">
        <v>0</v>
      </c>
      <c r="G270" s="19">
        <v>0</v>
      </c>
      <c r="H270" s="19">
        <v>0</v>
      </c>
      <c r="I270" s="19">
        <v>0</v>
      </c>
      <c r="J270" s="19">
        <v>0</v>
      </c>
      <c r="K270" s="19">
        <v>0</v>
      </c>
      <c r="L270" s="19">
        <v>0</v>
      </c>
    </row>
    <row r="271" spans="1:12" s="9" customFormat="1" ht="15" hidden="1" x14ac:dyDescent="0.25">
      <c r="A271" s="51"/>
      <c r="B271" s="52"/>
      <c r="C271" s="17"/>
      <c r="D271" s="25">
        <v>832</v>
      </c>
      <c r="E271" s="19">
        <f t="shared" si="62"/>
        <v>0</v>
      </c>
      <c r="F271" s="19">
        <v>0</v>
      </c>
      <c r="G271" s="19">
        <v>0</v>
      </c>
      <c r="H271" s="19">
        <v>0</v>
      </c>
      <c r="I271" s="19">
        <v>0</v>
      </c>
      <c r="J271" s="19">
        <v>0</v>
      </c>
      <c r="K271" s="19">
        <v>0</v>
      </c>
      <c r="L271" s="19">
        <v>0</v>
      </c>
    </row>
    <row r="272" spans="1:12" s="9" customFormat="1" ht="15" hidden="1" x14ac:dyDescent="0.25">
      <c r="A272" s="51"/>
      <c r="B272" s="52"/>
      <c r="C272" s="17"/>
      <c r="D272" s="25">
        <v>843</v>
      </c>
      <c r="E272" s="19">
        <f t="shared" si="62"/>
        <v>0</v>
      </c>
      <c r="F272" s="19">
        <v>0</v>
      </c>
      <c r="G272" s="19">
        <v>0</v>
      </c>
      <c r="H272" s="19">
        <v>0</v>
      </c>
      <c r="I272" s="19">
        <v>0</v>
      </c>
      <c r="J272" s="19">
        <v>0</v>
      </c>
      <c r="K272" s="19">
        <v>0</v>
      </c>
      <c r="L272" s="19">
        <v>0</v>
      </c>
    </row>
    <row r="273" spans="1:12" s="9" customFormat="1" ht="15" hidden="1" x14ac:dyDescent="0.25">
      <c r="A273" s="51"/>
      <c r="B273" s="52"/>
      <c r="C273" s="17"/>
      <c r="D273" s="25">
        <v>847</v>
      </c>
      <c r="E273" s="19">
        <f t="shared" si="62"/>
        <v>0</v>
      </c>
      <c r="F273" s="19">
        <v>0</v>
      </c>
      <c r="G273" s="19">
        <v>0</v>
      </c>
      <c r="H273" s="19">
        <v>0</v>
      </c>
      <c r="I273" s="19">
        <v>0</v>
      </c>
      <c r="J273" s="19">
        <v>0</v>
      </c>
      <c r="K273" s="19">
        <v>0</v>
      </c>
      <c r="L273" s="19">
        <v>0</v>
      </c>
    </row>
    <row r="274" spans="1:12" s="9" customFormat="1" ht="15" hidden="1" x14ac:dyDescent="0.25">
      <c r="A274" s="51"/>
      <c r="B274" s="52"/>
      <c r="C274" s="17"/>
      <c r="D274" s="25">
        <v>848</v>
      </c>
      <c r="E274" s="19">
        <f t="shared" si="62"/>
        <v>0</v>
      </c>
      <c r="F274" s="19">
        <v>0</v>
      </c>
      <c r="G274" s="19">
        <v>0</v>
      </c>
      <c r="H274" s="19">
        <v>0</v>
      </c>
      <c r="I274" s="19">
        <v>0</v>
      </c>
      <c r="J274" s="19">
        <v>0</v>
      </c>
      <c r="K274" s="19">
        <v>0</v>
      </c>
      <c r="L274" s="19">
        <v>0</v>
      </c>
    </row>
    <row r="275" spans="1:12" s="9" customFormat="1" ht="15" hidden="1" x14ac:dyDescent="0.25">
      <c r="A275" s="51"/>
      <c r="B275" s="52"/>
      <c r="C275" s="17"/>
      <c r="D275" s="25">
        <v>857</v>
      </c>
      <c r="E275" s="19">
        <f t="shared" si="62"/>
        <v>0</v>
      </c>
      <c r="F275" s="19">
        <v>0</v>
      </c>
      <c r="G275" s="19">
        <v>0</v>
      </c>
      <c r="H275" s="19">
        <v>0</v>
      </c>
      <c r="I275" s="19">
        <v>0</v>
      </c>
      <c r="J275" s="19">
        <v>0</v>
      </c>
      <c r="K275" s="19">
        <v>0</v>
      </c>
      <c r="L275" s="19">
        <v>0</v>
      </c>
    </row>
    <row r="276" spans="1:12" s="9" customFormat="1" ht="25.5" x14ac:dyDescent="0.25">
      <c r="A276" s="51"/>
      <c r="B276" s="52"/>
      <c r="C276" s="17" t="s">
        <v>109</v>
      </c>
      <c r="D276" s="25"/>
      <c r="E276" s="19">
        <f t="shared" si="62"/>
        <v>0</v>
      </c>
      <c r="F276" s="19">
        <v>0</v>
      </c>
      <c r="G276" s="19">
        <v>0</v>
      </c>
      <c r="H276" s="19">
        <v>0</v>
      </c>
      <c r="I276" s="19">
        <v>0</v>
      </c>
      <c r="J276" s="19">
        <v>0</v>
      </c>
      <c r="K276" s="19">
        <v>0</v>
      </c>
      <c r="L276" s="19">
        <v>0</v>
      </c>
    </row>
    <row r="277" spans="1:12" s="9" customFormat="1" ht="25.5" x14ac:dyDescent="0.25">
      <c r="A277" s="51"/>
      <c r="B277" s="52"/>
      <c r="C277" s="17" t="s">
        <v>110</v>
      </c>
      <c r="D277" s="25"/>
      <c r="E277" s="19">
        <f t="shared" si="62"/>
        <v>0</v>
      </c>
      <c r="F277" s="19">
        <v>0</v>
      </c>
      <c r="G277" s="19">
        <v>0</v>
      </c>
      <c r="H277" s="19">
        <v>0</v>
      </c>
      <c r="I277" s="19">
        <v>0</v>
      </c>
      <c r="J277" s="19">
        <v>0</v>
      </c>
      <c r="K277" s="19">
        <v>0</v>
      </c>
      <c r="L277" s="19">
        <v>0</v>
      </c>
    </row>
    <row r="278" spans="1:12" s="9" customFormat="1" ht="44.25" customHeight="1" x14ac:dyDescent="0.25">
      <c r="A278" s="51"/>
      <c r="B278" s="52"/>
      <c r="C278" s="17" t="s">
        <v>111</v>
      </c>
      <c r="D278" s="25"/>
      <c r="E278" s="19">
        <f t="shared" si="62"/>
        <v>0</v>
      </c>
      <c r="F278" s="19">
        <v>0</v>
      </c>
      <c r="G278" s="19">
        <v>0</v>
      </c>
      <c r="H278" s="19">
        <v>0</v>
      </c>
      <c r="I278" s="19">
        <v>0</v>
      </c>
      <c r="J278" s="19">
        <v>0</v>
      </c>
      <c r="K278" s="19">
        <v>0</v>
      </c>
      <c r="L278" s="19">
        <v>0</v>
      </c>
    </row>
    <row r="279" spans="1:12" s="9" customFormat="1" ht="15" x14ac:dyDescent="0.25">
      <c r="A279" s="51" t="s">
        <v>15</v>
      </c>
      <c r="B279" s="52" t="s">
        <v>35</v>
      </c>
      <c r="C279" s="17" t="s">
        <v>103</v>
      </c>
      <c r="D279" s="25"/>
      <c r="E279" s="19">
        <f>SUM(F279:I279)</f>
        <v>0</v>
      </c>
      <c r="F279" s="19">
        <f t="shared" ref="F279:L279" si="65">F280+F282</f>
        <v>0</v>
      </c>
      <c r="G279" s="19">
        <f t="shared" si="65"/>
        <v>0</v>
      </c>
      <c r="H279" s="19">
        <f t="shared" si="65"/>
        <v>0</v>
      </c>
      <c r="I279" s="19">
        <f t="shared" si="65"/>
        <v>0</v>
      </c>
      <c r="J279" s="19">
        <f t="shared" si="65"/>
        <v>0</v>
      </c>
      <c r="K279" s="19">
        <f t="shared" si="65"/>
        <v>0</v>
      </c>
      <c r="L279" s="19">
        <f t="shared" si="65"/>
        <v>0</v>
      </c>
    </row>
    <row r="280" spans="1:12" s="9" customFormat="1" ht="38.25" x14ac:dyDescent="0.25">
      <c r="A280" s="51"/>
      <c r="B280" s="52"/>
      <c r="C280" s="17" t="s">
        <v>105</v>
      </c>
      <c r="D280" s="25"/>
      <c r="E280" s="19">
        <f t="shared" ref="E280:E299" si="66">SUM(F280:I280)</f>
        <v>0</v>
      </c>
      <c r="F280" s="19">
        <f t="shared" ref="F280:L280" si="67">F281+F283+F300+F301+F302</f>
        <v>0</v>
      </c>
      <c r="G280" s="19">
        <f t="shared" si="67"/>
        <v>0</v>
      </c>
      <c r="H280" s="19">
        <f t="shared" si="67"/>
        <v>0</v>
      </c>
      <c r="I280" s="19">
        <f t="shared" si="67"/>
        <v>0</v>
      </c>
      <c r="J280" s="19">
        <f t="shared" si="67"/>
        <v>0</v>
      </c>
      <c r="K280" s="19">
        <f t="shared" si="67"/>
        <v>0</v>
      </c>
      <c r="L280" s="19">
        <f t="shared" si="67"/>
        <v>0</v>
      </c>
    </row>
    <row r="281" spans="1:12" s="9" customFormat="1" ht="25.5" x14ac:dyDescent="0.25">
      <c r="A281" s="51"/>
      <c r="B281" s="52"/>
      <c r="C281" s="17" t="s">
        <v>106</v>
      </c>
      <c r="D281" s="25"/>
      <c r="E281" s="19">
        <f t="shared" si="66"/>
        <v>0</v>
      </c>
      <c r="F281" s="19">
        <v>0</v>
      </c>
      <c r="G281" s="19">
        <v>0</v>
      </c>
      <c r="H281" s="19">
        <v>0</v>
      </c>
      <c r="I281" s="19">
        <v>0</v>
      </c>
      <c r="J281" s="19">
        <v>0</v>
      </c>
      <c r="K281" s="19">
        <v>0</v>
      </c>
      <c r="L281" s="19">
        <v>0</v>
      </c>
    </row>
    <row r="282" spans="1:12" s="9" customFormat="1" ht="51" x14ac:dyDescent="0.25">
      <c r="A282" s="51"/>
      <c r="B282" s="52"/>
      <c r="C282" s="17" t="s">
        <v>107</v>
      </c>
      <c r="D282" s="25"/>
      <c r="E282" s="19">
        <f t="shared" si="66"/>
        <v>0</v>
      </c>
      <c r="F282" s="19">
        <v>0</v>
      </c>
      <c r="G282" s="19">
        <v>0</v>
      </c>
      <c r="H282" s="19">
        <v>0</v>
      </c>
      <c r="I282" s="19">
        <v>0</v>
      </c>
      <c r="J282" s="19">
        <v>0</v>
      </c>
      <c r="K282" s="19">
        <v>0</v>
      </c>
      <c r="L282" s="19">
        <v>0</v>
      </c>
    </row>
    <row r="283" spans="1:12" s="9" customFormat="1" ht="25.5" x14ac:dyDescent="0.25">
      <c r="A283" s="51"/>
      <c r="B283" s="52"/>
      <c r="C283" s="17" t="s">
        <v>108</v>
      </c>
      <c r="D283" s="18">
        <v>810</v>
      </c>
      <c r="E283" s="19">
        <f t="shared" si="66"/>
        <v>0</v>
      </c>
      <c r="F283" s="19">
        <f t="shared" ref="F283:L283" si="68">SUM(F284:F299)</f>
        <v>0</v>
      </c>
      <c r="G283" s="19">
        <f t="shared" si="68"/>
        <v>0</v>
      </c>
      <c r="H283" s="19">
        <f t="shared" si="68"/>
        <v>0</v>
      </c>
      <c r="I283" s="19">
        <f t="shared" si="68"/>
        <v>0</v>
      </c>
      <c r="J283" s="19">
        <f t="shared" si="68"/>
        <v>0</v>
      </c>
      <c r="K283" s="19">
        <f t="shared" si="68"/>
        <v>0</v>
      </c>
      <c r="L283" s="19">
        <f t="shared" si="68"/>
        <v>0</v>
      </c>
    </row>
    <row r="284" spans="1:12" s="9" customFormat="1" ht="15" hidden="1" x14ac:dyDescent="0.25">
      <c r="A284" s="51"/>
      <c r="B284" s="52"/>
      <c r="C284" s="17"/>
      <c r="D284" s="25">
        <v>804</v>
      </c>
      <c r="E284" s="19">
        <f t="shared" si="66"/>
        <v>0</v>
      </c>
      <c r="F284" s="19">
        <v>0</v>
      </c>
      <c r="G284" s="19">
        <v>0</v>
      </c>
      <c r="H284" s="19">
        <v>0</v>
      </c>
      <c r="I284" s="19">
        <v>0</v>
      </c>
      <c r="J284" s="19">
        <v>0</v>
      </c>
      <c r="K284" s="19">
        <v>0</v>
      </c>
      <c r="L284" s="19">
        <v>0</v>
      </c>
    </row>
    <row r="285" spans="1:12" s="9" customFormat="1" ht="15" hidden="1" x14ac:dyDescent="0.25">
      <c r="A285" s="51"/>
      <c r="B285" s="52"/>
      <c r="C285" s="17"/>
      <c r="D285" s="25">
        <v>808</v>
      </c>
      <c r="E285" s="19">
        <f t="shared" si="66"/>
        <v>0</v>
      </c>
      <c r="F285" s="19">
        <v>0</v>
      </c>
      <c r="G285" s="19">
        <v>0</v>
      </c>
      <c r="H285" s="19">
        <v>0</v>
      </c>
      <c r="I285" s="19">
        <v>0</v>
      </c>
      <c r="J285" s="19">
        <v>0</v>
      </c>
      <c r="K285" s="19">
        <v>0</v>
      </c>
      <c r="L285" s="19">
        <v>0</v>
      </c>
    </row>
    <row r="286" spans="1:12" s="9" customFormat="1" ht="15" hidden="1" x14ac:dyDescent="0.25">
      <c r="A286" s="51"/>
      <c r="B286" s="52"/>
      <c r="C286" s="17"/>
      <c r="D286" s="25">
        <v>810</v>
      </c>
      <c r="E286" s="19">
        <f t="shared" si="66"/>
        <v>0</v>
      </c>
      <c r="F286" s="19">
        <v>0</v>
      </c>
      <c r="G286" s="19">
        <v>0</v>
      </c>
      <c r="H286" s="19">
        <v>0</v>
      </c>
      <c r="I286" s="19">
        <v>0</v>
      </c>
      <c r="J286" s="19">
        <v>0</v>
      </c>
      <c r="K286" s="19">
        <v>0</v>
      </c>
      <c r="L286" s="19">
        <v>0</v>
      </c>
    </row>
    <row r="287" spans="1:12" s="9" customFormat="1" ht="15" hidden="1" x14ac:dyDescent="0.25">
      <c r="A287" s="51"/>
      <c r="B287" s="52"/>
      <c r="C287" s="17"/>
      <c r="D287" s="25">
        <v>812</v>
      </c>
      <c r="E287" s="19">
        <f t="shared" si="66"/>
        <v>0</v>
      </c>
      <c r="F287" s="19"/>
      <c r="G287" s="19"/>
      <c r="H287" s="19"/>
      <c r="I287" s="19"/>
      <c r="J287" s="19"/>
      <c r="K287" s="19"/>
      <c r="L287" s="19"/>
    </row>
    <row r="288" spans="1:12" s="9" customFormat="1" ht="15" hidden="1" x14ac:dyDescent="0.25">
      <c r="A288" s="51"/>
      <c r="B288" s="52"/>
      <c r="C288" s="17"/>
      <c r="D288" s="25">
        <v>813</v>
      </c>
      <c r="E288" s="19">
        <f t="shared" si="66"/>
        <v>0</v>
      </c>
      <c r="F288" s="19">
        <v>0</v>
      </c>
      <c r="G288" s="19">
        <v>0</v>
      </c>
      <c r="H288" s="19">
        <v>0</v>
      </c>
      <c r="I288" s="19">
        <v>0</v>
      </c>
      <c r="J288" s="19">
        <v>0</v>
      </c>
      <c r="K288" s="19">
        <v>0</v>
      </c>
      <c r="L288" s="19">
        <v>0</v>
      </c>
    </row>
    <row r="289" spans="1:12" s="9" customFormat="1" ht="15" hidden="1" x14ac:dyDescent="0.25">
      <c r="A289" s="51"/>
      <c r="B289" s="52"/>
      <c r="C289" s="17"/>
      <c r="D289" s="25">
        <v>814</v>
      </c>
      <c r="E289" s="19">
        <f t="shared" si="66"/>
        <v>0</v>
      </c>
      <c r="F289" s="19">
        <v>0</v>
      </c>
      <c r="G289" s="19">
        <v>0</v>
      </c>
      <c r="H289" s="19">
        <v>0</v>
      </c>
      <c r="I289" s="19">
        <v>0</v>
      </c>
      <c r="J289" s="19">
        <v>0</v>
      </c>
      <c r="K289" s="19">
        <v>0</v>
      </c>
      <c r="L289" s="19">
        <v>0</v>
      </c>
    </row>
    <row r="290" spans="1:12" s="9" customFormat="1" ht="15" hidden="1" x14ac:dyDescent="0.25">
      <c r="A290" s="51"/>
      <c r="B290" s="52"/>
      <c r="C290" s="17"/>
      <c r="D290" s="25">
        <v>815</v>
      </c>
      <c r="E290" s="19">
        <f t="shared" si="66"/>
        <v>0</v>
      </c>
      <c r="F290" s="19">
        <v>0</v>
      </c>
      <c r="G290" s="19">
        <v>0</v>
      </c>
      <c r="H290" s="19">
        <v>0</v>
      </c>
      <c r="I290" s="19">
        <v>0</v>
      </c>
      <c r="J290" s="19">
        <v>0</v>
      </c>
      <c r="K290" s="19">
        <v>0</v>
      </c>
      <c r="L290" s="19">
        <v>0</v>
      </c>
    </row>
    <row r="291" spans="1:12" s="9" customFormat="1" ht="15" hidden="1" x14ac:dyDescent="0.25">
      <c r="A291" s="51"/>
      <c r="B291" s="52"/>
      <c r="C291" s="17"/>
      <c r="D291" s="25">
        <v>816</v>
      </c>
      <c r="E291" s="19">
        <f t="shared" si="66"/>
        <v>0</v>
      </c>
      <c r="F291" s="19">
        <v>0</v>
      </c>
      <c r="G291" s="19">
        <v>0</v>
      </c>
      <c r="H291" s="19">
        <v>0</v>
      </c>
      <c r="I291" s="19">
        <v>0</v>
      </c>
      <c r="J291" s="19">
        <v>0</v>
      </c>
      <c r="K291" s="19">
        <v>0</v>
      </c>
      <c r="L291" s="19">
        <v>0</v>
      </c>
    </row>
    <row r="292" spans="1:12" s="9" customFormat="1" ht="15" hidden="1" x14ac:dyDescent="0.25">
      <c r="A292" s="51"/>
      <c r="B292" s="52"/>
      <c r="C292" s="17"/>
      <c r="D292" s="25">
        <v>819</v>
      </c>
      <c r="E292" s="19">
        <f t="shared" si="66"/>
        <v>0</v>
      </c>
      <c r="F292" s="19">
        <v>0</v>
      </c>
      <c r="G292" s="19">
        <v>0</v>
      </c>
      <c r="H292" s="19">
        <v>0</v>
      </c>
      <c r="I292" s="19">
        <v>0</v>
      </c>
      <c r="J292" s="19">
        <v>0</v>
      </c>
      <c r="K292" s="19">
        <v>0</v>
      </c>
      <c r="L292" s="19">
        <v>0</v>
      </c>
    </row>
    <row r="293" spans="1:12" s="9" customFormat="1" ht="15" hidden="1" x14ac:dyDescent="0.25">
      <c r="A293" s="51"/>
      <c r="B293" s="52"/>
      <c r="C293" s="17"/>
      <c r="D293" s="25">
        <v>826</v>
      </c>
      <c r="E293" s="19">
        <f t="shared" si="66"/>
        <v>0</v>
      </c>
      <c r="F293" s="19">
        <v>0</v>
      </c>
      <c r="G293" s="19">
        <v>0</v>
      </c>
      <c r="H293" s="19">
        <v>0</v>
      </c>
      <c r="I293" s="19">
        <v>0</v>
      </c>
      <c r="J293" s="19">
        <v>0</v>
      </c>
      <c r="K293" s="19">
        <v>0</v>
      </c>
      <c r="L293" s="19">
        <v>0</v>
      </c>
    </row>
    <row r="294" spans="1:12" s="9" customFormat="1" ht="15" hidden="1" x14ac:dyDescent="0.25">
      <c r="A294" s="51"/>
      <c r="B294" s="52"/>
      <c r="C294" s="17"/>
      <c r="D294" s="25">
        <v>829</v>
      </c>
      <c r="E294" s="19">
        <f t="shared" si="66"/>
        <v>0</v>
      </c>
      <c r="F294" s="19">
        <v>0</v>
      </c>
      <c r="G294" s="19">
        <v>0</v>
      </c>
      <c r="H294" s="19">
        <v>0</v>
      </c>
      <c r="I294" s="19">
        <v>0</v>
      </c>
      <c r="J294" s="19">
        <v>0</v>
      </c>
      <c r="K294" s="19">
        <v>0</v>
      </c>
      <c r="L294" s="19">
        <v>0</v>
      </c>
    </row>
    <row r="295" spans="1:12" s="9" customFormat="1" ht="15" hidden="1" x14ac:dyDescent="0.25">
      <c r="A295" s="51"/>
      <c r="B295" s="52"/>
      <c r="C295" s="17"/>
      <c r="D295" s="25">
        <v>832</v>
      </c>
      <c r="E295" s="19">
        <f t="shared" si="66"/>
        <v>0</v>
      </c>
      <c r="F295" s="19">
        <v>0</v>
      </c>
      <c r="G295" s="19">
        <v>0</v>
      </c>
      <c r="H295" s="19">
        <v>0</v>
      </c>
      <c r="I295" s="19">
        <v>0</v>
      </c>
      <c r="J295" s="19">
        <v>0</v>
      </c>
      <c r="K295" s="19">
        <v>0</v>
      </c>
      <c r="L295" s="19">
        <v>0</v>
      </c>
    </row>
    <row r="296" spans="1:12" s="9" customFormat="1" ht="15" hidden="1" x14ac:dyDescent="0.25">
      <c r="A296" s="51"/>
      <c r="B296" s="52"/>
      <c r="C296" s="17"/>
      <c r="D296" s="25">
        <v>843</v>
      </c>
      <c r="E296" s="19">
        <f t="shared" si="66"/>
        <v>0</v>
      </c>
      <c r="F296" s="19">
        <v>0</v>
      </c>
      <c r="G296" s="19">
        <v>0</v>
      </c>
      <c r="H296" s="19">
        <v>0</v>
      </c>
      <c r="I296" s="19">
        <v>0</v>
      </c>
      <c r="J296" s="19">
        <v>0</v>
      </c>
      <c r="K296" s="19">
        <v>0</v>
      </c>
      <c r="L296" s="19">
        <v>0</v>
      </c>
    </row>
    <row r="297" spans="1:12" s="9" customFormat="1" ht="15" hidden="1" x14ac:dyDescent="0.25">
      <c r="A297" s="51"/>
      <c r="B297" s="52"/>
      <c r="C297" s="17"/>
      <c r="D297" s="25">
        <v>847</v>
      </c>
      <c r="E297" s="19">
        <f t="shared" si="66"/>
        <v>0</v>
      </c>
      <c r="F297" s="19">
        <v>0</v>
      </c>
      <c r="G297" s="19">
        <v>0</v>
      </c>
      <c r="H297" s="19">
        <v>0</v>
      </c>
      <c r="I297" s="19">
        <v>0</v>
      </c>
      <c r="J297" s="19">
        <v>0</v>
      </c>
      <c r="K297" s="19">
        <v>0</v>
      </c>
      <c r="L297" s="19">
        <v>0</v>
      </c>
    </row>
    <row r="298" spans="1:12" s="9" customFormat="1" ht="15" hidden="1" x14ac:dyDescent="0.25">
      <c r="A298" s="51"/>
      <c r="B298" s="52"/>
      <c r="C298" s="17"/>
      <c r="D298" s="25">
        <v>848</v>
      </c>
      <c r="E298" s="19">
        <f t="shared" si="66"/>
        <v>0</v>
      </c>
      <c r="F298" s="19">
        <v>0</v>
      </c>
      <c r="G298" s="19">
        <v>0</v>
      </c>
      <c r="H298" s="19">
        <v>0</v>
      </c>
      <c r="I298" s="19">
        <v>0</v>
      </c>
      <c r="J298" s="19">
        <v>0</v>
      </c>
      <c r="K298" s="19">
        <v>0</v>
      </c>
      <c r="L298" s="19">
        <v>0</v>
      </c>
    </row>
    <row r="299" spans="1:12" s="9" customFormat="1" ht="15" hidden="1" x14ac:dyDescent="0.25">
      <c r="A299" s="51"/>
      <c r="B299" s="52"/>
      <c r="C299" s="17"/>
      <c r="D299" s="25">
        <v>857</v>
      </c>
      <c r="E299" s="19">
        <f t="shared" si="66"/>
        <v>0</v>
      </c>
      <c r="F299" s="19">
        <v>0</v>
      </c>
      <c r="G299" s="19">
        <v>0</v>
      </c>
      <c r="H299" s="19">
        <v>0</v>
      </c>
      <c r="I299" s="19">
        <v>0</v>
      </c>
      <c r="J299" s="19">
        <v>0</v>
      </c>
      <c r="K299" s="19">
        <v>0</v>
      </c>
      <c r="L299" s="19">
        <v>0</v>
      </c>
    </row>
    <row r="300" spans="1:12" s="9" customFormat="1" ht="25.5" x14ac:dyDescent="0.25">
      <c r="A300" s="51"/>
      <c r="B300" s="52"/>
      <c r="C300" s="17" t="s">
        <v>109</v>
      </c>
      <c r="D300" s="25"/>
      <c r="E300" s="19">
        <f>SUM(F300:F300)</f>
        <v>0</v>
      </c>
      <c r="F300" s="19">
        <f>ROUND(F283*2/98,2)</f>
        <v>0</v>
      </c>
      <c r="G300" s="19">
        <f>ROUND(G283*2/98,2)</f>
        <v>0</v>
      </c>
      <c r="H300" s="19">
        <v>0</v>
      </c>
      <c r="I300" s="19">
        <v>0</v>
      </c>
      <c r="J300" s="19">
        <v>0</v>
      </c>
      <c r="K300" s="19">
        <v>0</v>
      </c>
      <c r="L300" s="19">
        <v>0</v>
      </c>
    </row>
    <row r="301" spans="1:12" s="9" customFormat="1" ht="25.5" x14ac:dyDescent="0.25">
      <c r="A301" s="51"/>
      <c r="B301" s="52"/>
      <c r="C301" s="17" t="s">
        <v>110</v>
      </c>
      <c r="D301" s="25"/>
      <c r="E301" s="19">
        <f>SUM(F301:F301)</f>
        <v>0</v>
      </c>
      <c r="F301" s="19">
        <v>0</v>
      </c>
      <c r="G301" s="19">
        <v>0</v>
      </c>
      <c r="H301" s="19">
        <v>0</v>
      </c>
      <c r="I301" s="19">
        <v>0</v>
      </c>
      <c r="J301" s="19">
        <v>0</v>
      </c>
      <c r="K301" s="19">
        <v>0</v>
      </c>
      <c r="L301" s="19">
        <v>0</v>
      </c>
    </row>
    <row r="302" spans="1:12" s="9" customFormat="1" ht="38.25" x14ac:dyDescent="0.25">
      <c r="A302" s="51"/>
      <c r="B302" s="52"/>
      <c r="C302" s="17" t="s">
        <v>111</v>
      </c>
      <c r="D302" s="25"/>
      <c r="E302" s="19">
        <f>SUM(F302:F302)</f>
        <v>0</v>
      </c>
      <c r="F302" s="19">
        <v>0</v>
      </c>
      <c r="G302" s="19">
        <v>0</v>
      </c>
      <c r="H302" s="19">
        <v>0</v>
      </c>
      <c r="I302" s="19">
        <v>0</v>
      </c>
      <c r="J302" s="19">
        <v>0</v>
      </c>
      <c r="K302" s="19">
        <v>0</v>
      </c>
      <c r="L302" s="19">
        <v>0</v>
      </c>
    </row>
    <row r="303" spans="1:12" s="9" customFormat="1" ht="15" x14ac:dyDescent="0.25">
      <c r="A303" s="51" t="s">
        <v>36</v>
      </c>
      <c r="B303" s="52" t="s">
        <v>37</v>
      </c>
      <c r="C303" s="17" t="s">
        <v>103</v>
      </c>
      <c r="D303" s="25"/>
      <c r="E303" s="19">
        <f>SUM(F303:L303)</f>
        <v>899316.17589000007</v>
      </c>
      <c r="F303" s="19">
        <f t="shared" ref="F303:L303" si="69">F304+F306</f>
        <v>101390.53</v>
      </c>
      <c r="G303" s="19">
        <f t="shared" si="69"/>
        <v>32590.078289999998</v>
      </c>
      <c r="H303" s="19">
        <f t="shared" si="69"/>
        <v>0</v>
      </c>
      <c r="I303" s="19">
        <f t="shared" si="69"/>
        <v>35107.706600000005</v>
      </c>
      <c r="J303" s="19">
        <f t="shared" si="69"/>
        <v>252091.14439999999</v>
      </c>
      <c r="K303" s="19">
        <f t="shared" si="69"/>
        <v>478136.71659999999</v>
      </c>
      <c r="L303" s="19">
        <f t="shared" si="69"/>
        <v>0</v>
      </c>
    </row>
    <row r="304" spans="1:12" s="9" customFormat="1" ht="38.25" x14ac:dyDescent="0.25">
      <c r="A304" s="51"/>
      <c r="B304" s="52"/>
      <c r="C304" s="17" t="s">
        <v>105</v>
      </c>
      <c r="D304" s="25"/>
      <c r="E304" s="19">
        <f t="shared" ref="E304:E326" si="70">SUM(F304:L304)</f>
        <v>899316.17589000007</v>
      </c>
      <c r="F304" s="19">
        <f t="shared" ref="F304:L304" si="71">F305+F307+F324+F325+F326</f>
        <v>101390.53</v>
      </c>
      <c r="G304" s="19">
        <f t="shared" si="71"/>
        <v>32590.078289999998</v>
      </c>
      <c r="H304" s="19">
        <f t="shared" si="71"/>
        <v>0</v>
      </c>
      <c r="I304" s="19">
        <f t="shared" si="71"/>
        <v>35107.706600000005</v>
      </c>
      <c r="J304" s="19">
        <f t="shared" si="71"/>
        <v>252091.14439999999</v>
      </c>
      <c r="K304" s="19">
        <f t="shared" si="71"/>
        <v>478136.71659999999</v>
      </c>
      <c r="L304" s="19">
        <f t="shared" si="71"/>
        <v>0</v>
      </c>
    </row>
    <row r="305" spans="1:12" s="9" customFormat="1" ht="25.5" x14ac:dyDescent="0.25">
      <c r="A305" s="51"/>
      <c r="B305" s="52"/>
      <c r="C305" s="17" t="s">
        <v>106</v>
      </c>
      <c r="D305" s="25">
        <v>810</v>
      </c>
      <c r="E305" s="19">
        <f t="shared" si="70"/>
        <v>730227.86100000003</v>
      </c>
      <c r="F305" s="19">
        <v>0</v>
      </c>
      <c r="G305" s="19">
        <v>0</v>
      </c>
      <c r="H305" s="19">
        <v>0</v>
      </c>
      <c r="I305" s="19">
        <v>0</v>
      </c>
      <c r="J305" s="19">
        <v>252091.14439999999</v>
      </c>
      <c r="K305" s="19">
        <v>478136.71659999999</v>
      </c>
      <c r="L305" s="19">
        <v>0</v>
      </c>
    </row>
    <row r="306" spans="1:12" s="9" customFormat="1" ht="51" x14ac:dyDescent="0.25">
      <c r="A306" s="51"/>
      <c r="B306" s="52"/>
      <c r="C306" s="17" t="s">
        <v>107</v>
      </c>
      <c r="D306" s="25"/>
      <c r="E306" s="19">
        <f t="shared" si="70"/>
        <v>0</v>
      </c>
      <c r="F306" s="19">
        <v>0</v>
      </c>
      <c r="G306" s="19">
        <v>0</v>
      </c>
      <c r="H306" s="19">
        <v>0</v>
      </c>
      <c r="I306" s="19">
        <v>0</v>
      </c>
      <c r="J306" s="19">
        <v>0</v>
      </c>
      <c r="K306" s="19">
        <v>0</v>
      </c>
      <c r="L306" s="19">
        <v>0</v>
      </c>
    </row>
    <row r="307" spans="1:12" s="9" customFormat="1" ht="25.5" x14ac:dyDescent="0.25">
      <c r="A307" s="51"/>
      <c r="B307" s="52"/>
      <c r="C307" s="17" t="s">
        <v>108</v>
      </c>
      <c r="D307" s="18">
        <v>810</v>
      </c>
      <c r="E307" s="19">
        <f t="shared" si="70"/>
        <v>165706.55489</v>
      </c>
      <c r="F307" s="19">
        <f t="shared" ref="F307:L307" si="72">SUM(F308:F323)</f>
        <v>99362.72</v>
      </c>
      <c r="G307" s="19">
        <f t="shared" si="72"/>
        <v>31938.278289999998</v>
      </c>
      <c r="H307" s="19">
        <f t="shared" si="72"/>
        <v>0</v>
      </c>
      <c r="I307" s="19">
        <v>34405.556600000004</v>
      </c>
      <c r="J307" s="19">
        <v>0</v>
      </c>
      <c r="K307" s="19">
        <v>0</v>
      </c>
      <c r="L307" s="19">
        <f t="shared" si="72"/>
        <v>0</v>
      </c>
    </row>
    <row r="308" spans="1:12" s="9" customFormat="1" ht="15" hidden="1" x14ac:dyDescent="0.25">
      <c r="A308" s="51"/>
      <c r="B308" s="52"/>
      <c r="C308" s="17"/>
      <c r="D308" s="25">
        <v>804</v>
      </c>
      <c r="E308" s="19">
        <f t="shared" si="70"/>
        <v>0</v>
      </c>
      <c r="F308" s="19">
        <v>0</v>
      </c>
      <c r="G308" s="19">
        <v>0</v>
      </c>
      <c r="H308" s="19">
        <v>0</v>
      </c>
      <c r="I308" s="19">
        <v>0</v>
      </c>
      <c r="J308" s="19">
        <v>0</v>
      </c>
      <c r="K308" s="19">
        <v>0</v>
      </c>
      <c r="L308" s="19">
        <v>0</v>
      </c>
    </row>
    <row r="309" spans="1:12" s="9" customFormat="1" ht="15" hidden="1" x14ac:dyDescent="0.25">
      <c r="A309" s="51"/>
      <c r="B309" s="52"/>
      <c r="C309" s="17"/>
      <c r="D309" s="25">
        <v>808</v>
      </c>
      <c r="E309" s="19">
        <f t="shared" si="70"/>
        <v>0</v>
      </c>
      <c r="F309" s="19">
        <v>0</v>
      </c>
      <c r="G309" s="19">
        <v>0</v>
      </c>
      <c r="H309" s="19">
        <v>0</v>
      </c>
      <c r="I309" s="19">
        <v>0</v>
      </c>
      <c r="J309" s="19">
        <v>0</v>
      </c>
      <c r="K309" s="19">
        <v>0</v>
      </c>
      <c r="L309" s="19">
        <v>0</v>
      </c>
    </row>
    <row r="310" spans="1:12" s="9" customFormat="1" ht="15" hidden="1" x14ac:dyDescent="0.25">
      <c r="A310" s="51"/>
      <c r="B310" s="52"/>
      <c r="C310" s="17"/>
      <c r="D310" s="25">
        <v>810</v>
      </c>
      <c r="E310" s="19">
        <f t="shared" si="70"/>
        <v>295474.58529000002</v>
      </c>
      <c r="F310" s="19">
        <v>99362.72</v>
      </c>
      <c r="G310" s="19">
        <v>31938.278289999998</v>
      </c>
      <c r="H310" s="19">
        <v>0</v>
      </c>
      <c r="I310" s="19">
        <v>9772.768</v>
      </c>
      <c r="J310" s="19">
        <v>51021.023999999998</v>
      </c>
      <c r="K310" s="19">
        <v>103379.795</v>
      </c>
      <c r="L310" s="19">
        <v>0</v>
      </c>
    </row>
    <row r="311" spans="1:12" s="9" customFormat="1" ht="15" hidden="1" x14ac:dyDescent="0.25">
      <c r="A311" s="51"/>
      <c r="B311" s="52"/>
      <c r="C311" s="17"/>
      <c r="D311" s="25">
        <v>812</v>
      </c>
      <c r="E311" s="19">
        <f t="shared" si="70"/>
        <v>0</v>
      </c>
      <c r="F311" s="19"/>
      <c r="G311" s="19"/>
      <c r="H311" s="19"/>
      <c r="I311" s="19"/>
      <c r="J311" s="19"/>
      <c r="K311" s="19"/>
      <c r="L311" s="19"/>
    </row>
    <row r="312" spans="1:12" s="9" customFormat="1" ht="15" hidden="1" x14ac:dyDescent="0.25">
      <c r="A312" s="51"/>
      <c r="B312" s="52"/>
      <c r="C312" s="17"/>
      <c r="D312" s="25">
        <v>813</v>
      </c>
      <c r="E312" s="19">
        <f t="shared" si="70"/>
        <v>0</v>
      </c>
      <c r="F312" s="19">
        <v>0</v>
      </c>
      <c r="G312" s="19">
        <v>0</v>
      </c>
      <c r="H312" s="19">
        <v>0</v>
      </c>
      <c r="I312" s="19">
        <v>0</v>
      </c>
      <c r="J312" s="19">
        <v>0</v>
      </c>
      <c r="K312" s="19">
        <v>0</v>
      </c>
      <c r="L312" s="19">
        <v>0</v>
      </c>
    </row>
    <row r="313" spans="1:12" s="9" customFormat="1" ht="15" hidden="1" x14ac:dyDescent="0.25">
      <c r="A313" s="51"/>
      <c r="B313" s="52"/>
      <c r="C313" s="17"/>
      <c r="D313" s="25">
        <v>814</v>
      </c>
      <c r="E313" s="19">
        <f t="shared" si="70"/>
        <v>0</v>
      </c>
      <c r="F313" s="19">
        <v>0</v>
      </c>
      <c r="G313" s="19">
        <v>0</v>
      </c>
      <c r="H313" s="19">
        <v>0</v>
      </c>
      <c r="I313" s="19">
        <v>0</v>
      </c>
      <c r="J313" s="19">
        <v>0</v>
      </c>
      <c r="K313" s="19">
        <v>0</v>
      </c>
      <c r="L313" s="19">
        <v>0</v>
      </c>
    </row>
    <row r="314" spans="1:12" s="9" customFormat="1" ht="15" hidden="1" x14ac:dyDescent="0.25">
      <c r="A314" s="51"/>
      <c r="B314" s="52"/>
      <c r="C314" s="17"/>
      <c r="D314" s="25">
        <v>815</v>
      </c>
      <c r="E314" s="19">
        <f t="shared" si="70"/>
        <v>0</v>
      </c>
      <c r="F314" s="19">
        <v>0</v>
      </c>
      <c r="G314" s="19">
        <v>0</v>
      </c>
      <c r="H314" s="19">
        <v>0</v>
      </c>
      <c r="I314" s="19">
        <v>0</v>
      </c>
      <c r="J314" s="19">
        <v>0</v>
      </c>
      <c r="K314" s="19">
        <v>0</v>
      </c>
      <c r="L314" s="19">
        <v>0</v>
      </c>
    </row>
    <row r="315" spans="1:12" s="9" customFormat="1" ht="15" hidden="1" x14ac:dyDescent="0.25">
      <c r="A315" s="51"/>
      <c r="B315" s="52"/>
      <c r="C315" s="17"/>
      <c r="D315" s="25">
        <v>816</v>
      </c>
      <c r="E315" s="19">
        <f t="shared" si="70"/>
        <v>0</v>
      </c>
      <c r="F315" s="19">
        <v>0</v>
      </c>
      <c r="G315" s="19">
        <v>0</v>
      </c>
      <c r="H315" s="19">
        <v>0</v>
      </c>
      <c r="I315" s="19">
        <v>0</v>
      </c>
      <c r="J315" s="19">
        <v>0</v>
      </c>
      <c r="K315" s="19">
        <v>0</v>
      </c>
      <c r="L315" s="19">
        <v>0</v>
      </c>
    </row>
    <row r="316" spans="1:12" s="9" customFormat="1" ht="15" hidden="1" x14ac:dyDescent="0.25">
      <c r="A316" s="51"/>
      <c r="B316" s="52"/>
      <c r="C316" s="17"/>
      <c r="D316" s="25">
        <v>819</v>
      </c>
      <c r="E316" s="19">
        <f t="shared" si="70"/>
        <v>0</v>
      </c>
      <c r="F316" s="19">
        <v>0</v>
      </c>
      <c r="G316" s="19">
        <v>0</v>
      </c>
      <c r="H316" s="19">
        <v>0</v>
      </c>
      <c r="I316" s="19">
        <v>0</v>
      </c>
      <c r="J316" s="19">
        <v>0</v>
      </c>
      <c r="K316" s="19">
        <v>0</v>
      </c>
      <c r="L316" s="19">
        <v>0</v>
      </c>
    </row>
    <row r="317" spans="1:12" s="9" customFormat="1" ht="15" hidden="1" x14ac:dyDescent="0.25">
      <c r="A317" s="51"/>
      <c r="B317" s="52"/>
      <c r="C317" s="17"/>
      <c r="D317" s="25">
        <v>826</v>
      </c>
      <c r="E317" s="19">
        <f t="shared" si="70"/>
        <v>0</v>
      </c>
      <c r="F317" s="19">
        <v>0</v>
      </c>
      <c r="G317" s="19">
        <v>0</v>
      </c>
      <c r="H317" s="19">
        <v>0</v>
      </c>
      <c r="I317" s="19">
        <v>0</v>
      </c>
      <c r="J317" s="19">
        <v>0</v>
      </c>
      <c r="K317" s="19">
        <v>0</v>
      </c>
      <c r="L317" s="19">
        <v>0</v>
      </c>
    </row>
    <row r="318" spans="1:12" s="9" customFormat="1" ht="15" hidden="1" x14ac:dyDescent="0.25">
      <c r="A318" s="51"/>
      <c r="B318" s="52"/>
      <c r="C318" s="17"/>
      <c r="D318" s="25">
        <v>829</v>
      </c>
      <c r="E318" s="19">
        <f t="shared" si="70"/>
        <v>0</v>
      </c>
      <c r="F318" s="19">
        <v>0</v>
      </c>
      <c r="G318" s="19">
        <v>0</v>
      </c>
      <c r="H318" s="19">
        <v>0</v>
      </c>
      <c r="I318" s="19">
        <v>0</v>
      </c>
      <c r="J318" s="19">
        <v>0</v>
      </c>
      <c r="K318" s="19">
        <v>0</v>
      </c>
      <c r="L318" s="19">
        <v>0</v>
      </c>
    </row>
    <row r="319" spans="1:12" s="9" customFormat="1" ht="15" hidden="1" x14ac:dyDescent="0.25">
      <c r="A319" s="51"/>
      <c r="B319" s="52"/>
      <c r="C319" s="17"/>
      <c r="D319" s="25">
        <v>832</v>
      </c>
      <c r="E319" s="19">
        <f t="shared" si="70"/>
        <v>0</v>
      </c>
      <c r="F319" s="19">
        <v>0</v>
      </c>
      <c r="G319" s="19">
        <v>0</v>
      </c>
      <c r="H319" s="19">
        <v>0</v>
      </c>
      <c r="I319" s="19">
        <v>0</v>
      </c>
      <c r="J319" s="19">
        <v>0</v>
      </c>
      <c r="K319" s="19">
        <v>0</v>
      </c>
      <c r="L319" s="19">
        <v>0</v>
      </c>
    </row>
    <row r="320" spans="1:12" s="9" customFormat="1" ht="15" hidden="1" x14ac:dyDescent="0.25">
      <c r="A320" s="51"/>
      <c r="B320" s="52"/>
      <c r="C320" s="17"/>
      <c r="D320" s="25">
        <v>843</v>
      </c>
      <c r="E320" s="19">
        <f t="shared" si="70"/>
        <v>0</v>
      </c>
      <c r="F320" s="19">
        <v>0</v>
      </c>
      <c r="G320" s="19">
        <v>0</v>
      </c>
      <c r="H320" s="19">
        <v>0</v>
      </c>
      <c r="I320" s="19">
        <v>0</v>
      </c>
      <c r="J320" s="19">
        <v>0</v>
      </c>
      <c r="K320" s="19">
        <v>0</v>
      </c>
      <c r="L320" s="19">
        <v>0</v>
      </c>
    </row>
    <row r="321" spans="1:12" s="9" customFormat="1" ht="15" hidden="1" x14ac:dyDescent="0.25">
      <c r="A321" s="51"/>
      <c r="B321" s="52"/>
      <c r="C321" s="17"/>
      <c r="D321" s="25">
        <v>847</v>
      </c>
      <c r="E321" s="19">
        <f t="shared" si="70"/>
        <v>0</v>
      </c>
      <c r="F321" s="19">
        <v>0</v>
      </c>
      <c r="G321" s="19">
        <v>0</v>
      </c>
      <c r="H321" s="19">
        <v>0</v>
      </c>
      <c r="I321" s="19">
        <v>0</v>
      </c>
      <c r="J321" s="19">
        <v>0</v>
      </c>
      <c r="K321" s="19">
        <v>0</v>
      </c>
      <c r="L321" s="19">
        <v>0</v>
      </c>
    </row>
    <row r="322" spans="1:12" s="9" customFormat="1" ht="15" hidden="1" x14ac:dyDescent="0.25">
      <c r="A322" s="51"/>
      <c r="B322" s="52"/>
      <c r="C322" s="17"/>
      <c r="D322" s="25">
        <v>848</v>
      </c>
      <c r="E322" s="19">
        <f t="shared" si="70"/>
        <v>0</v>
      </c>
      <c r="F322" s="19">
        <v>0</v>
      </c>
      <c r="G322" s="19">
        <v>0</v>
      </c>
      <c r="H322" s="19">
        <v>0</v>
      </c>
      <c r="I322" s="19">
        <v>0</v>
      </c>
      <c r="J322" s="19">
        <v>0</v>
      </c>
      <c r="K322" s="19">
        <v>0</v>
      </c>
      <c r="L322" s="19">
        <v>0</v>
      </c>
    </row>
    <row r="323" spans="1:12" s="9" customFormat="1" ht="15" hidden="1" x14ac:dyDescent="0.25">
      <c r="A323" s="51"/>
      <c r="B323" s="52"/>
      <c r="C323" s="17"/>
      <c r="D323" s="25">
        <v>857</v>
      </c>
      <c r="E323" s="19">
        <f t="shared" si="70"/>
        <v>0</v>
      </c>
      <c r="F323" s="19">
        <v>0</v>
      </c>
      <c r="G323" s="19">
        <v>0</v>
      </c>
      <c r="H323" s="19">
        <v>0</v>
      </c>
      <c r="I323" s="19">
        <v>0</v>
      </c>
      <c r="J323" s="19">
        <v>0</v>
      </c>
      <c r="K323" s="19">
        <v>0</v>
      </c>
      <c r="L323" s="19">
        <v>0</v>
      </c>
    </row>
    <row r="324" spans="1:12" s="9" customFormat="1" ht="25.5" x14ac:dyDescent="0.25">
      <c r="A324" s="51"/>
      <c r="B324" s="52"/>
      <c r="C324" s="17" t="s">
        <v>109</v>
      </c>
      <c r="D324" s="25"/>
      <c r="E324" s="19">
        <f t="shared" si="70"/>
        <v>3381.7599999999998</v>
      </c>
      <c r="F324" s="19">
        <f t="shared" ref="F324:L324" si="73">ROUND(F310*2/98,2)</f>
        <v>2027.81</v>
      </c>
      <c r="G324" s="19">
        <f t="shared" si="73"/>
        <v>651.79999999999995</v>
      </c>
      <c r="H324" s="19">
        <f t="shared" si="73"/>
        <v>0</v>
      </c>
      <c r="I324" s="19">
        <v>702.15</v>
      </c>
      <c r="J324" s="19">
        <v>0</v>
      </c>
      <c r="K324" s="19">
        <f>ROUND(K307*2/98,2)</f>
        <v>0</v>
      </c>
      <c r="L324" s="19">
        <f t="shared" si="73"/>
        <v>0</v>
      </c>
    </row>
    <row r="325" spans="1:12" s="9" customFormat="1" ht="25.5" x14ac:dyDescent="0.25">
      <c r="A325" s="51"/>
      <c r="B325" s="52"/>
      <c r="C325" s="17" t="s">
        <v>110</v>
      </c>
      <c r="D325" s="25"/>
      <c r="E325" s="19">
        <f t="shared" si="70"/>
        <v>0</v>
      </c>
      <c r="F325" s="19">
        <v>0</v>
      </c>
      <c r="G325" s="19">
        <v>0</v>
      </c>
      <c r="H325" s="19">
        <v>0</v>
      </c>
      <c r="I325" s="19">
        <v>0</v>
      </c>
      <c r="J325" s="19">
        <v>0</v>
      </c>
      <c r="K325" s="19"/>
      <c r="L325" s="19">
        <v>0</v>
      </c>
    </row>
    <row r="326" spans="1:12" s="9" customFormat="1" ht="38.25" x14ac:dyDescent="0.25">
      <c r="A326" s="51"/>
      <c r="B326" s="52"/>
      <c r="C326" s="17" t="s">
        <v>111</v>
      </c>
      <c r="D326" s="25"/>
      <c r="E326" s="19">
        <f t="shared" si="70"/>
        <v>0</v>
      </c>
      <c r="F326" s="19">
        <v>0</v>
      </c>
      <c r="G326" s="19">
        <v>0</v>
      </c>
      <c r="H326" s="19">
        <v>0</v>
      </c>
      <c r="I326" s="19">
        <v>0</v>
      </c>
      <c r="J326" s="19">
        <v>0</v>
      </c>
      <c r="K326" s="19">
        <v>0</v>
      </c>
      <c r="L326" s="19">
        <v>0</v>
      </c>
    </row>
    <row r="327" spans="1:12" s="9" customFormat="1" ht="15" x14ac:dyDescent="0.25">
      <c r="A327" s="51" t="s">
        <v>38</v>
      </c>
      <c r="B327" s="52" t="s">
        <v>39</v>
      </c>
      <c r="C327" s="17" t="s">
        <v>103</v>
      </c>
      <c r="D327" s="25"/>
      <c r="E327" s="19">
        <f>SUM(F327:L327)</f>
        <v>3797019.6038800003</v>
      </c>
      <c r="F327" s="19">
        <f t="shared" ref="F327:L327" si="74">F328+F330</f>
        <v>644064</v>
      </c>
      <c r="G327" s="19">
        <f t="shared" si="74"/>
        <v>533501.32720000006</v>
      </c>
      <c r="H327" s="19">
        <f t="shared" si="74"/>
        <v>408714.59</v>
      </c>
      <c r="I327" s="19">
        <f t="shared" si="74"/>
        <v>388620.68667999998</v>
      </c>
      <c r="J327" s="19">
        <f t="shared" si="74"/>
        <v>607373</v>
      </c>
      <c r="K327" s="19">
        <f t="shared" si="74"/>
        <v>607373</v>
      </c>
      <c r="L327" s="19">
        <f t="shared" si="74"/>
        <v>607373</v>
      </c>
    </row>
    <row r="328" spans="1:12" s="9" customFormat="1" ht="38.25" x14ac:dyDescent="0.25">
      <c r="A328" s="51"/>
      <c r="B328" s="52"/>
      <c r="C328" s="17" t="s">
        <v>105</v>
      </c>
      <c r="D328" s="25"/>
      <c r="E328" s="19">
        <f t="shared" ref="E328:E349" si="75">SUM(F328:L328)</f>
        <v>3797019.6038800003</v>
      </c>
      <c r="F328" s="19">
        <f t="shared" ref="F328:L328" si="76">F329+F331+F348+F349+F350</f>
        <v>644064</v>
      </c>
      <c r="G328" s="19">
        <f t="shared" si="76"/>
        <v>533501.32720000006</v>
      </c>
      <c r="H328" s="19">
        <f t="shared" si="76"/>
        <v>408714.59</v>
      </c>
      <c r="I328" s="19">
        <f t="shared" si="76"/>
        <v>388620.68667999998</v>
      </c>
      <c r="J328" s="19">
        <f t="shared" si="76"/>
        <v>607373</v>
      </c>
      <c r="K328" s="19">
        <f t="shared" si="76"/>
        <v>607373</v>
      </c>
      <c r="L328" s="19">
        <f t="shared" si="76"/>
        <v>607373</v>
      </c>
    </row>
    <row r="329" spans="1:12" s="9" customFormat="1" ht="25.5" x14ac:dyDescent="0.25">
      <c r="A329" s="51"/>
      <c r="B329" s="52"/>
      <c r="C329" s="17" t="s">
        <v>106</v>
      </c>
      <c r="D329" s="25"/>
      <c r="E329" s="19">
        <f t="shared" si="75"/>
        <v>0</v>
      </c>
      <c r="F329" s="19">
        <v>0</v>
      </c>
      <c r="G329" s="19">
        <v>0</v>
      </c>
      <c r="H329" s="19">
        <v>0</v>
      </c>
      <c r="I329" s="19">
        <v>0</v>
      </c>
      <c r="J329" s="19">
        <v>0</v>
      </c>
      <c r="K329" s="19">
        <v>0</v>
      </c>
      <c r="L329" s="19">
        <v>0</v>
      </c>
    </row>
    <row r="330" spans="1:12" s="9" customFormat="1" ht="51" x14ac:dyDescent="0.25">
      <c r="A330" s="51"/>
      <c r="B330" s="52"/>
      <c r="C330" s="17" t="s">
        <v>107</v>
      </c>
      <c r="D330" s="25"/>
      <c r="E330" s="19">
        <f t="shared" si="75"/>
        <v>0</v>
      </c>
      <c r="F330" s="19">
        <v>0</v>
      </c>
      <c r="G330" s="19">
        <v>0</v>
      </c>
      <c r="H330" s="19">
        <v>0</v>
      </c>
      <c r="I330" s="19">
        <v>0</v>
      </c>
      <c r="J330" s="19">
        <v>0</v>
      </c>
      <c r="K330" s="19">
        <v>0</v>
      </c>
      <c r="L330" s="19">
        <v>0</v>
      </c>
    </row>
    <row r="331" spans="1:12" s="9" customFormat="1" ht="25.5" x14ac:dyDescent="0.25">
      <c r="A331" s="51"/>
      <c r="B331" s="52"/>
      <c r="C331" s="17" t="s">
        <v>108</v>
      </c>
      <c r="D331" s="18">
        <v>810</v>
      </c>
      <c r="E331" s="19">
        <f t="shared" si="75"/>
        <v>3797019.6038800003</v>
      </c>
      <c r="F331" s="19">
        <f>SUM(F332:F347)</f>
        <v>644064</v>
      </c>
      <c r="G331" s="19">
        <f>SUM(G332:G347)</f>
        <v>533501.32720000006</v>
      </c>
      <c r="H331" s="19">
        <f>SUM(H332:H347)</f>
        <v>408714.59</v>
      </c>
      <c r="I331" s="19">
        <v>388620.68667999998</v>
      </c>
      <c r="J331" s="19">
        <v>607373</v>
      </c>
      <c r="K331" s="19">
        <v>607373</v>
      </c>
      <c r="L331" s="19">
        <v>607373</v>
      </c>
    </row>
    <row r="332" spans="1:12" s="9" customFormat="1" ht="15" hidden="1" x14ac:dyDescent="0.25">
      <c r="A332" s="51"/>
      <c r="B332" s="52"/>
      <c r="C332" s="17"/>
      <c r="D332" s="25">
        <v>804</v>
      </c>
      <c r="E332" s="19">
        <f t="shared" si="75"/>
        <v>0</v>
      </c>
      <c r="F332" s="19">
        <v>0</v>
      </c>
      <c r="G332" s="19">
        <v>0</v>
      </c>
      <c r="H332" s="19">
        <v>0</v>
      </c>
      <c r="I332" s="19">
        <v>0</v>
      </c>
      <c r="J332" s="31"/>
      <c r="K332" s="31"/>
      <c r="L332" s="31"/>
    </row>
    <row r="333" spans="1:12" s="9" customFormat="1" ht="15" hidden="1" x14ac:dyDescent="0.25">
      <c r="A333" s="51"/>
      <c r="B333" s="52"/>
      <c r="C333" s="17"/>
      <c r="D333" s="25">
        <v>808</v>
      </c>
      <c r="E333" s="19">
        <f t="shared" si="75"/>
        <v>0</v>
      </c>
      <c r="F333" s="19">
        <v>0</v>
      </c>
      <c r="G333" s="19">
        <v>0</v>
      </c>
      <c r="H333" s="19">
        <v>0</v>
      </c>
      <c r="I333" s="19">
        <v>0</v>
      </c>
      <c r="J333" s="31"/>
      <c r="K333" s="31"/>
      <c r="L333" s="31"/>
    </row>
    <row r="334" spans="1:12" s="9" customFormat="1" ht="15" hidden="1" x14ac:dyDescent="0.25">
      <c r="A334" s="51"/>
      <c r="B334" s="52"/>
      <c r="C334" s="17"/>
      <c r="D334" s="25">
        <v>810</v>
      </c>
      <c r="E334" s="19">
        <f t="shared" si="75"/>
        <v>3932372.5572000002</v>
      </c>
      <c r="F334" s="19">
        <v>644064</v>
      </c>
      <c r="G334" s="19">
        <v>533501.32720000006</v>
      </c>
      <c r="H334" s="19">
        <v>408714.59</v>
      </c>
      <c r="I334" s="19">
        <v>580716</v>
      </c>
      <c r="J334" s="19">
        <v>580716</v>
      </c>
      <c r="K334" s="19">
        <v>580716</v>
      </c>
      <c r="L334" s="19">
        <f>K334*1.04</f>
        <v>603944.64</v>
      </c>
    </row>
    <row r="335" spans="1:12" s="9" customFormat="1" ht="15" hidden="1" x14ac:dyDescent="0.25">
      <c r="A335" s="51"/>
      <c r="B335" s="52"/>
      <c r="C335" s="17"/>
      <c r="D335" s="25">
        <v>812</v>
      </c>
      <c r="E335" s="19">
        <f t="shared" si="75"/>
        <v>0</v>
      </c>
      <c r="F335" s="19"/>
      <c r="G335" s="19"/>
      <c r="H335" s="19"/>
      <c r="I335" s="19"/>
      <c r="J335" s="31"/>
      <c r="K335" s="31"/>
      <c r="L335" s="31"/>
    </row>
    <row r="336" spans="1:12" s="9" customFormat="1" ht="15" hidden="1" x14ac:dyDescent="0.25">
      <c r="A336" s="51"/>
      <c r="B336" s="52"/>
      <c r="C336" s="17"/>
      <c r="D336" s="25">
        <v>813</v>
      </c>
      <c r="E336" s="19">
        <f t="shared" si="75"/>
        <v>0</v>
      </c>
      <c r="F336" s="19">
        <v>0</v>
      </c>
      <c r="G336" s="19">
        <v>0</v>
      </c>
      <c r="H336" s="19">
        <v>0</v>
      </c>
      <c r="I336" s="19">
        <v>0</v>
      </c>
      <c r="J336" s="31"/>
      <c r="K336" s="31"/>
      <c r="L336" s="31"/>
    </row>
    <row r="337" spans="1:12" s="9" customFormat="1" ht="15" hidden="1" x14ac:dyDescent="0.25">
      <c r="A337" s="51"/>
      <c r="B337" s="52"/>
      <c r="C337" s="17"/>
      <c r="D337" s="25">
        <v>814</v>
      </c>
      <c r="E337" s="19">
        <f t="shared" si="75"/>
        <v>0</v>
      </c>
      <c r="F337" s="19">
        <v>0</v>
      </c>
      <c r="G337" s="19">
        <v>0</v>
      </c>
      <c r="H337" s="19">
        <v>0</v>
      </c>
      <c r="I337" s="19">
        <v>0</v>
      </c>
      <c r="J337" s="31"/>
      <c r="K337" s="31"/>
      <c r="L337" s="31"/>
    </row>
    <row r="338" spans="1:12" s="9" customFormat="1" ht="15" hidden="1" x14ac:dyDescent="0.25">
      <c r="A338" s="51"/>
      <c r="B338" s="52"/>
      <c r="C338" s="17"/>
      <c r="D338" s="25">
        <v>815</v>
      </c>
      <c r="E338" s="19">
        <f t="shared" si="75"/>
        <v>0</v>
      </c>
      <c r="F338" s="19">
        <v>0</v>
      </c>
      <c r="G338" s="19">
        <v>0</v>
      </c>
      <c r="H338" s="19">
        <v>0</v>
      </c>
      <c r="I338" s="19">
        <v>0</v>
      </c>
      <c r="J338" s="31"/>
      <c r="K338" s="31"/>
      <c r="L338" s="31"/>
    </row>
    <row r="339" spans="1:12" s="9" customFormat="1" ht="15" hidden="1" x14ac:dyDescent="0.25">
      <c r="A339" s="51"/>
      <c r="B339" s="52"/>
      <c r="C339" s="17"/>
      <c r="D339" s="25">
        <v>816</v>
      </c>
      <c r="E339" s="19">
        <f t="shared" si="75"/>
        <v>0</v>
      </c>
      <c r="F339" s="19">
        <v>0</v>
      </c>
      <c r="G339" s="19">
        <v>0</v>
      </c>
      <c r="H339" s="19">
        <v>0</v>
      </c>
      <c r="I339" s="19">
        <v>0</v>
      </c>
      <c r="J339" s="31"/>
      <c r="K339" s="31"/>
      <c r="L339" s="31"/>
    </row>
    <row r="340" spans="1:12" s="9" customFormat="1" ht="15" hidden="1" x14ac:dyDescent="0.25">
      <c r="A340" s="51"/>
      <c r="B340" s="52"/>
      <c r="C340" s="17"/>
      <c r="D340" s="25">
        <v>819</v>
      </c>
      <c r="E340" s="19">
        <f t="shared" si="75"/>
        <v>0</v>
      </c>
      <c r="F340" s="19">
        <v>0</v>
      </c>
      <c r="G340" s="19">
        <v>0</v>
      </c>
      <c r="H340" s="19">
        <v>0</v>
      </c>
      <c r="I340" s="19">
        <v>0</v>
      </c>
      <c r="J340" s="31"/>
      <c r="K340" s="31"/>
      <c r="L340" s="31"/>
    </row>
    <row r="341" spans="1:12" s="9" customFormat="1" ht="15" hidden="1" x14ac:dyDescent="0.25">
      <c r="A341" s="51"/>
      <c r="B341" s="52"/>
      <c r="C341" s="17"/>
      <c r="D341" s="25">
        <v>826</v>
      </c>
      <c r="E341" s="19">
        <f t="shared" si="75"/>
        <v>0</v>
      </c>
      <c r="F341" s="19">
        <v>0</v>
      </c>
      <c r="G341" s="19">
        <v>0</v>
      </c>
      <c r="H341" s="19">
        <v>0</v>
      </c>
      <c r="I341" s="19">
        <v>0</v>
      </c>
      <c r="J341" s="31"/>
      <c r="K341" s="31"/>
      <c r="L341" s="31"/>
    </row>
    <row r="342" spans="1:12" s="9" customFormat="1" ht="15" hidden="1" x14ac:dyDescent="0.25">
      <c r="A342" s="51"/>
      <c r="B342" s="52"/>
      <c r="C342" s="17"/>
      <c r="D342" s="25">
        <v>829</v>
      </c>
      <c r="E342" s="19">
        <f t="shared" si="75"/>
        <v>0</v>
      </c>
      <c r="F342" s="19">
        <v>0</v>
      </c>
      <c r="G342" s="19">
        <v>0</v>
      </c>
      <c r="H342" s="19">
        <v>0</v>
      </c>
      <c r="I342" s="19">
        <v>0</v>
      </c>
      <c r="J342" s="31"/>
      <c r="K342" s="31"/>
      <c r="L342" s="31"/>
    </row>
    <row r="343" spans="1:12" s="9" customFormat="1" ht="15" hidden="1" x14ac:dyDescent="0.25">
      <c r="A343" s="51"/>
      <c r="B343" s="52"/>
      <c r="C343" s="17"/>
      <c r="D343" s="25">
        <v>832</v>
      </c>
      <c r="E343" s="19">
        <f t="shared" si="75"/>
        <v>0</v>
      </c>
      <c r="F343" s="19">
        <v>0</v>
      </c>
      <c r="G343" s="19">
        <v>0</v>
      </c>
      <c r="H343" s="19">
        <v>0</v>
      </c>
      <c r="I343" s="19">
        <v>0</v>
      </c>
      <c r="J343" s="31"/>
      <c r="K343" s="31"/>
      <c r="L343" s="31"/>
    </row>
    <row r="344" spans="1:12" s="9" customFormat="1" ht="15" hidden="1" x14ac:dyDescent="0.25">
      <c r="A344" s="51"/>
      <c r="B344" s="52"/>
      <c r="C344" s="17"/>
      <c r="D344" s="25">
        <v>843</v>
      </c>
      <c r="E344" s="19">
        <f t="shared" si="75"/>
        <v>0</v>
      </c>
      <c r="F344" s="19">
        <v>0</v>
      </c>
      <c r="G344" s="19">
        <v>0</v>
      </c>
      <c r="H344" s="19">
        <v>0</v>
      </c>
      <c r="I344" s="19">
        <v>0</v>
      </c>
      <c r="J344" s="31"/>
      <c r="K344" s="31"/>
      <c r="L344" s="31"/>
    </row>
    <row r="345" spans="1:12" s="9" customFormat="1" ht="15" hidden="1" x14ac:dyDescent="0.25">
      <c r="A345" s="51"/>
      <c r="B345" s="52"/>
      <c r="C345" s="17"/>
      <c r="D345" s="25">
        <v>847</v>
      </c>
      <c r="E345" s="19">
        <f t="shared" si="75"/>
        <v>0</v>
      </c>
      <c r="F345" s="19">
        <v>0</v>
      </c>
      <c r="G345" s="19">
        <v>0</v>
      </c>
      <c r="H345" s="19">
        <v>0</v>
      </c>
      <c r="I345" s="19">
        <v>0</v>
      </c>
      <c r="J345" s="31"/>
      <c r="K345" s="31"/>
      <c r="L345" s="31"/>
    </row>
    <row r="346" spans="1:12" s="9" customFormat="1" ht="15" hidden="1" x14ac:dyDescent="0.25">
      <c r="A346" s="51"/>
      <c r="B346" s="52"/>
      <c r="C346" s="17"/>
      <c r="D346" s="25">
        <v>848</v>
      </c>
      <c r="E346" s="19">
        <f t="shared" si="75"/>
        <v>0</v>
      </c>
      <c r="F346" s="19">
        <v>0</v>
      </c>
      <c r="G346" s="19">
        <v>0</v>
      </c>
      <c r="H346" s="19">
        <v>0</v>
      </c>
      <c r="I346" s="19">
        <v>0</v>
      </c>
      <c r="J346" s="31"/>
      <c r="K346" s="31"/>
      <c r="L346" s="31"/>
    </row>
    <row r="347" spans="1:12" s="9" customFormat="1" ht="15" hidden="1" x14ac:dyDescent="0.25">
      <c r="A347" s="51"/>
      <c r="B347" s="52"/>
      <c r="C347" s="17"/>
      <c r="D347" s="25">
        <v>857</v>
      </c>
      <c r="E347" s="19">
        <f t="shared" si="75"/>
        <v>0</v>
      </c>
      <c r="F347" s="19">
        <v>0</v>
      </c>
      <c r="G347" s="19">
        <v>0</v>
      </c>
      <c r="H347" s="19">
        <v>0</v>
      </c>
      <c r="I347" s="19">
        <v>0</v>
      </c>
      <c r="J347" s="31"/>
      <c r="K347" s="31"/>
      <c r="L347" s="31"/>
    </row>
    <row r="348" spans="1:12" s="9" customFormat="1" ht="25.5" x14ac:dyDescent="0.25">
      <c r="A348" s="51"/>
      <c r="B348" s="52"/>
      <c r="C348" s="17" t="s">
        <v>109</v>
      </c>
      <c r="D348" s="25"/>
      <c r="E348" s="19">
        <f t="shared" si="75"/>
        <v>0</v>
      </c>
      <c r="F348" s="19">
        <v>0</v>
      </c>
      <c r="G348" s="19">
        <v>0</v>
      </c>
      <c r="H348" s="19">
        <v>0</v>
      </c>
      <c r="I348" s="19">
        <v>0</v>
      </c>
      <c r="J348" s="19">
        <v>0</v>
      </c>
      <c r="K348" s="19">
        <v>0</v>
      </c>
      <c r="L348" s="19">
        <v>0</v>
      </c>
    </row>
    <row r="349" spans="1:12" s="9" customFormat="1" ht="25.5" x14ac:dyDescent="0.25">
      <c r="A349" s="51"/>
      <c r="B349" s="52"/>
      <c r="C349" s="17" t="s">
        <v>110</v>
      </c>
      <c r="D349" s="25"/>
      <c r="E349" s="19">
        <f t="shared" si="75"/>
        <v>0</v>
      </c>
      <c r="F349" s="19">
        <v>0</v>
      </c>
      <c r="G349" s="19">
        <v>0</v>
      </c>
      <c r="H349" s="19">
        <v>0</v>
      </c>
      <c r="I349" s="19">
        <v>0</v>
      </c>
      <c r="J349" s="19">
        <v>0</v>
      </c>
      <c r="K349" s="19">
        <v>0</v>
      </c>
      <c r="L349" s="19">
        <v>0</v>
      </c>
    </row>
    <row r="350" spans="1:12" s="9" customFormat="1" ht="38.25" x14ac:dyDescent="0.25">
      <c r="A350" s="51"/>
      <c r="B350" s="52"/>
      <c r="C350" s="17" t="s">
        <v>111</v>
      </c>
      <c r="D350" s="25"/>
      <c r="E350" s="19">
        <f>SUM(F350:L350)</f>
        <v>0</v>
      </c>
      <c r="F350" s="19">
        <v>0</v>
      </c>
      <c r="G350" s="19">
        <v>0</v>
      </c>
      <c r="H350" s="19">
        <v>0</v>
      </c>
      <c r="I350" s="19">
        <v>0</v>
      </c>
      <c r="J350" s="19">
        <v>0</v>
      </c>
      <c r="K350" s="19">
        <v>0</v>
      </c>
      <c r="L350" s="19">
        <v>0</v>
      </c>
    </row>
    <row r="351" spans="1:12" s="9" customFormat="1" ht="15" x14ac:dyDescent="0.25">
      <c r="A351" s="66" t="s">
        <v>40</v>
      </c>
      <c r="B351" s="52" t="s">
        <v>133</v>
      </c>
      <c r="C351" s="17" t="s">
        <v>103</v>
      </c>
      <c r="D351" s="25"/>
      <c r="E351" s="19">
        <f>SUM(F351:L351)</f>
        <v>52802788.94021</v>
      </c>
      <c r="F351" s="19">
        <f t="shared" ref="F351:L351" si="77">F352+F354</f>
        <v>5288352.2</v>
      </c>
      <c r="G351" s="19">
        <f t="shared" si="77"/>
        <v>6025099.1272799997</v>
      </c>
      <c r="H351" s="19">
        <f t="shared" si="77"/>
        <v>8289057.76339</v>
      </c>
      <c r="I351" s="19">
        <f t="shared" si="77"/>
        <v>10152714.45431</v>
      </c>
      <c r="J351" s="19">
        <f t="shared" si="77"/>
        <v>9317591.3952300008</v>
      </c>
      <c r="K351" s="19">
        <f t="shared" si="77"/>
        <v>5364987</v>
      </c>
      <c r="L351" s="19">
        <f t="shared" si="77"/>
        <v>8364987</v>
      </c>
    </row>
    <row r="352" spans="1:12" s="9" customFormat="1" ht="38.25" x14ac:dyDescent="0.25">
      <c r="A352" s="66"/>
      <c r="B352" s="52"/>
      <c r="C352" s="17" t="s">
        <v>105</v>
      </c>
      <c r="D352" s="25"/>
      <c r="E352" s="19">
        <f t="shared" ref="E352:E374" si="78">SUM(F352:L352)</f>
        <v>52802788.94021</v>
      </c>
      <c r="F352" s="19">
        <f t="shared" ref="F352:L352" si="79">F353+F355+F372+F373+F374</f>
        <v>5288352.2</v>
      </c>
      <c r="G352" s="19">
        <f t="shared" si="79"/>
        <v>6025099.1272799997</v>
      </c>
      <c r="H352" s="19">
        <f t="shared" si="79"/>
        <v>8289057.76339</v>
      </c>
      <c r="I352" s="19">
        <f t="shared" si="79"/>
        <v>10152714.45431</v>
      </c>
      <c r="J352" s="19">
        <f t="shared" si="79"/>
        <v>9317591.3952300008</v>
      </c>
      <c r="K352" s="19">
        <f t="shared" si="79"/>
        <v>5364987</v>
      </c>
      <c r="L352" s="19">
        <f t="shared" si="79"/>
        <v>8364987</v>
      </c>
    </row>
    <row r="353" spans="1:12" s="9" customFormat="1" ht="25.5" x14ac:dyDescent="0.25">
      <c r="A353" s="66"/>
      <c r="B353" s="52"/>
      <c r="C353" s="17" t="s">
        <v>106</v>
      </c>
      <c r="D353" s="25"/>
      <c r="E353" s="19">
        <f t="shared" si="78"/>
        <v>0</v>
      </c>
      <c r="F353" s="19">
        <v>0</v>
      </c>
      <c r="G353" s="19">
        <v>0</v>
      </c>
      <c r="H353" s="19">
        <v>0</v>
      </c>
      <c r="I353" s="19">
        <v>0</v>
      </c>
      <c r="J353" s="19">
        <v>0</v>
      </c>
      <c r="K353" s="19">
        <v>0</v>
      </c>
      <c r="L353" s="19">
        <v>0</v>
      </c>
    </row>
    <row r="354" spans="1:12" s="9" customFormat="1" ht="51" x14ac:dyDescent="0.25">
      <c r="A354" s="66"/>
      <c r="B354" s="52"/>
      <c r="C354" s="17" t="s">
        <v>107</v>
      </c>
      <c r="D354" s="25"/>
      <c r="E354" s="19">
        <f t="shared" si="78"/>
        <v>0</v>
      </c>
      <c r="F354" s="19">
        <v>0</v>
      </c>
      <c r="G354" s="19">
        <v>0</v>
      </c>
      <c r="H354" s="19">
        <v>0</v>
      </c>
      <c r="I354" s="19">
        <v>0</v>
      </c>
      <c r="J354" s="19">
        <v>0</v>
      </c>
      <c r="K354" s="19">
        <v>0</v>
      </c>
      <c r="L354" s="19">
        <v>0</v>
      </c>
    </row>
    <row r="355" spans="1:12" s="9" customFormat="1" ht="25.5" x14ac:dyDescent="0.25">
      <c r="A355" s="66"/>
      <c r="B355" s="52"/>
      <c r="C355" s="17" t="s">
        <v>108</v>
      </c>
      <c r="D355" s="18">
        <v>810</v>
      </c>
      <c r="E355" s="19">
        <f t="shared" si="78"/>
        <v>52802788.94021</v>
      </c>
      <c r="F355" s="19">
        <f>SUM(F356:F371)</f>
        <v>5288352.2</v>
      </c>
      <c r="G355" s="19">
        <f>SUM(G356:G371)</f>
        <v>6025099.1272799997</v>
      </c>
      <c r="H355" s="19">
        <f>H358</f>
        <v>8289057.76339</v>
      </c>
      <c r="I355" s="19">
        <v>10152714.45431</v>
      </c>
      <c r="J355" s="19">
        <v>9317591.3952300008</v>
      </c>
      <c r="K355" s="19">
        <v>5364987</v>
      </c>
      <c r="L355" s="19">
        <v>8364987</v>
      </c>
    </row>
    <row r="356" spans="1:12" s="9" customFormat="1" ht="15" hidden="1" x14ac:dyDescent="0.25">
      <c r="A356" s="66"/>
      <c r="B356" s="52"/>
      <c r="C356" s="17"/>
      <c r="D356" s="25">
        <v>804</v>
      </c>
      <c r="E356" s="19">
        <f t="shared" si="78"/>
        <v>0</v>
      </c>
      <c r="F356" s="19">
        <v>0</v>
      </c>
      <c r="G356" s="19">
        <v>0</v>
      </c>
      <c r="H356" s="19">
        <v>0</v>
      </c>
      <c r="I356" s="19">
        <v>0</v>
      </c>
      <c r="J356" s="31"/>
      <c r="K356" s="31"/>
      <c r="L356" s="31"/>
    </row>
    <row r="357" spans="1:12" s="9" customFormat="1" ht="15" hidden="1" x14ac:dyDescent="0.25">
      <c r="A357" s="66"/>
      <c r="B357" s="52"/>
      <c r="C357" s="17"/>
      <c r="D357" s="25">
        <v>808</v>
      </c>
      <c r="E357" s="19">
        <f t="shared" si="78"/>
        <v>0</v>
      </c>
      <c r="F357" s="19">
        <v>0</v>
      </c>
      <c r="G357" s="19">
        <v>0</v>
      </c>
      <c r="H357" s="19">
        <v>0</v>
      </c>
      <c r="I357" s="19">
        <v>0</v>
      </c>
      <c r="J357" s="31"/>
      <c r="K357" s="31"/>
      <c r="L357" s="31"/>
    </row>
    <row r="358" spans="1:12" s="9" customFormat="1" ht="15" hidden="1" x14ac:dyDescent="0.25">
      <c r="A358" s="66"/>
      <c r="B358" s="52"/>
      <c r="C358" s="17"/>
      <c r="D358" s="25">
        <v>810</v>
      </c>
      <c r="E358" s="19">
        <f t="shared" si="78"/>
        <v>48861708.863686405</v>
      </c>
      <c r="F358" s="19">
        <v>5288352.2</v>
      </c>
      <c r="G358" s="19">
        <v>6025099.1272799997</v>
      </c>
      <c r="H358" s="19">
        <v>8289057.76339</v>
      </c>
      <c r="I358" s="19">
        <v>8244433.2679300001</v>
      </c>
      <c r="J358" s="19">
        <v>6681285.5138800004</v>
      </c>
      <c r="K358" s="19">
        <v>7026216.1721599996</v>
      </c>
      <c r="L358" s="19">
        <f>K358*1.04</f>
        <v>7307264.8190463996</v>
      </c>
    </row>
    <row r="359" spans="1:12" s="9" customFormat="1" ht="15" hidden="1" x14ac:dyDescent="0.25">
      <c r="A359" s="66"/>
      <c r="B359" s="52"/>
      <c r="C359" s="17"/>
      <c r="D359" s="25">
        <v>812</v>
      </c>
      <c r="E359" s="19">
        <f t="shared" si="78"/>
        <v>0</v>
      </c>
      <c r="F359" s="19"/>
      <c r="G359" s="19"/>
      <c r="H359" s="19"/>
      <c r="I359" s="19"/>
      <c r="J359" s="31"/>
      <c r="K359" s="31"/>
      <c r="L359" s="31"/>
    </row>
    <row r="360" spans="1:12" s="9" customFormat="1" ht="15" hidden="1" x14ac:dyDescent="0.25">
      <c r="A360" s="66"/>
      <c r="B360" s="52"/>
      <c r="C360" s="17"/>
      <c r="D360" s="25">
        <v>813</v>
      </c>
      <c r="E360" s="19">
        <f t="shared" si="78"/>
        <v>0</v>
      </c>
      <c r="F360" s="19">
        <v>0</v>
      </c>
      <c r="G360" s="19">
        <v>0</v>
      </c>
      <c r="H360" s="19">
        <v>0</v>
      </c>
      <c r="I360" s="19">
        <v>0</v>
      </c>
      <c r="J360" s="31"/>
      <c r="K360" s="31"/>
      <c r="L360" s="31"/>
    </row>
    <row r="361" spans="1:12" s="9" customFormat="1" ht="15" hidden="1" x14ac:dyDescent="0.25">
      <c r="A361" s="66"/>
      <c r="B361" s="52"/>
      <c r="C361" s="17"/>
      <c r="D361" s="25">
        <v>814</v>
      </c>
      <c r="E361" s="19">
        <f t="shared" si="78"/>
        <v>0</v>
      </c>
      <c r="F361" s="19">
        <v>0</v>
      </c>
      <c r="G361" s="19">
        <v>0</v>
      </c>
      <c r="H361" s="19">
        <v>0</v>
      </c>
      <c r="I361" s="19">
        <v>0</v>
      </c>
      <c r="J361" s="31"/>
      <c r="K361" s="31"/>
      <c r="L361" s="31"/>
    </row>
    <row r="362" spans="1:12" s="9" customFormat="1" ht="15" hidden="1" x14ac:dyDescent="0.25">
      <c r="A362" s="66"/>
      <c r="B362" s="52"/>
      <c r="C362" s="17"/>
      <c r="D362" s="25">
        <v>815</v>
      </c>
      <c r="E362" s="19">
        <f t="shared" si="78"/>
        <v>0</v>
      </c>
      <c r="F362" s="19">
        <v>0</v>
      </c>
      <c r="G362" s="19">
        <v>0</v>
      </c>
      <c r="H362" s="19">
        <v>0</v>
      </c>
      <c r="I362" s="19">
        <v>0</v>
      </c>
      <c r="J362" s="31"/>
      <c r="K362" s="31"/>
      <c r="L362" s="31"/>
    </row>
    <row r="363" spans="1:12" s="9" customFormat="1" ht="15" hidden="1" x14ac:dyDescent="0.25">
      <c r="A363" s="66"/>
      <c r="B363" s="52"/>
      <c r="C363" s="17"/>
      <c r="D363" s="25">
        <v>816</v>
      </c>
      <c r="E363" s="19">
        <f t="shared" si="78"/>
        <v>0</v>
      </c>
      <c r="F363" s="19">
        <v>0</v>
      </c>
      <c r="G363" s="19">
        <v>0</v>
      </c>
      <c r="H363" s="19">
        <v>0</v>
      </c>
      <c r="I363" s="19">
        <v>0</v>
      </c>
      <c r="J363" s="31"/>
      <c r="K363" s="31"/>
      <c r="L363" s="31"/>
    </row>
    <row r="364" spans="1:12" s="9" customFormat="1" ht="15" hidden="1" x14ac:dyDescent="0.25">
      <c r="A364" s="66"/>
      <c r="B364" s="52"/>
      <c r="C364" s="17"/>
      <c r="D364" s="25">
        <v>819</v>
      </c>
      <c r="E364" s="19">
        <f t="shared" si="78"/>
        <v>0</v>
      </c>
      <c r="F364" s="19">
        <v>0</v>
      </c>
      <c r="G364" s="19">
        <v>0</v>
      </c>
      <c r="H364" s="19">
        <v>0</v>
      </c>
      <c r="I364" s="19">
        <v>0</v>
      </c>
      <c r="J364" s="31"/>
      <c r="K364" s="31"/>
      <c r="L364" s="31"/>
    </row>
    <row r="365" spans="1:12" s="9" customFormat="1" ht="15" hidden="1" x14ac:dyDescent="0.25">
      <c r="A365" s="66"/>
      <c r="B365" s="52"/>
      <c r="C365" s="17"/>
      <c r="D365" s="25">
        <v>826</v>
      </c>
      <c r="E365" s="19">
        <f t="shared" si="78"/>
        <v>0</v>
      </c>
      <c r="F365" s="19">
        <v>0</v>
      </c>
      <c r="G365" s="19">
        <v>0</v>
      </c>
      <c r="H365" s="19">
        <v>0</v>
      </c>
      <c r="I365" s="19">
        <v>0</v>
      </c>
      <c r="J365" s="31"/>
      <c r="K365" s="31"/>
      <c r="L365" s="31"/>
    </row>
    <row r="366" spans="1:12" s="9" customFormat="1" ht="15" hidden="1" x14ac:dyDescent="0.25">
      <c r="A366" s="66"/>
      <c r="B366" s="52"/>
      <c r="C366" s="17"/>
      <c r="D366" s="25">
        <v>829</v>
      </c>
      <c r="E366" s="19">
        <f t="shared" si="78"/>
        <v>0</v>
      </c>
      <c r="F366" s="19">
        <v>0</v>
      </c>
      <c r="G366" s="19">
        <v>0</v>
      </c>
      <c r="H366" s="19">
        <v>0</v>
      </c>
      <c r="I366" s="19">
        <v>0</v>
      </c>
      <c r="J366" s="31"/>
      <c r="K366" s="31"/>
      <c r="L366" s="31"/>
    </row>
    <row r="367" spans="1:12" s="9" customFormat="1" ht="15" hidden="1" x14ac:dyDescent="0.25">
      <c r="A367" s="66"/>
      <c r="B367" s="52"/>
      <c r="C367" s="17"/>
      <c r="D367" s="25">
        <v>832</v>
      </c>
      <c r="E367" s="19">
        <f t="shared" si="78"/>
        <v>0</v>
      </c>
      <c r="F367" s="19">
        <v>0</v>
      </c>
      <c r="G367" s="19">
        <v>0</v>
      </c>
      <c r="H367" s="19">
        <v>0</v>
      </c>
      <c r="I367" s="19">
        <v>0</v>
      </c>
      <c r="J367" s="31"/>
      <c r="K367" s="31"/>
      <c r="L367" s="31"/>
    </row>
    <row r="368" spans="1:12" s="9" customFormat="1" ht="15" hidden="1" x14ac:dyDescent="0.25">
      <c r="A368" s="66"/>
      <c r="B368" s="52"/>
      <c r="C368" s="17"/>
      <c r="D368" s="25">
        <v>843</v>
      </c>
      <c r="E368" s="19">
        <f t="shared" si="78"/>
        <v>0</v>
      </c>
      <c r="F368" s="19">
        <v>0</v>
      </c>
      <c r="G368" s="19">
        <v>0</v>
      </c>
      <c r="H368" s="19">
        <v>0</v>
      </c>
      <c r="I368" s="19">
        <v>0</v>
      </c>
      <c r="J368" s="31"/>
      <c r="K368" s="31"/>
      <c r="L368" s="31"/>
    </row>
    <row r="369" spans="1:12" s="9" customFormat="1" ht="15" hidden="1" x14ac:dyDescent="0.25">
      <c r="A369" s="66"/>
      <c r="B369" s="52"/>
      <c r="C369" s="17"/>
      <c r="D369" s="25">
        <v>847</v>
      </c>
      <c r="E369" s="19">
        <f t="shared" si="78"/>
        <v>0</v>
      </c>
      <c r="F369" s="19">
        <v>0</v>
      </c>
      <c r="G369" s="19">
        <v>0</v>
      </c>
      <c r="H369" s="19">
        <v>0</v>
      </c>
      <c r="I369" s="19">
        <v>0</v>
      </c>
      <c r="J369" s="31"/>
      <c r="K369" s="31"/>
      <c r="L369" s="31"/>
    </row>
    <row r="370" spans="1:12" s="9" customFormat="1" ht="15" hidden="1" x14ac:dyDescent="0.25">
      <c r="A370" s="66"/>
      <c r="B370" s="52"/>
      <c r="C370" s="17"/>
      <c r="D370" s="25">
        <v>848</v>
      </c>
      <c r="E370" s="19">
        <f t="shared" si="78"/>
        <v>0</v>
      </c>
      <c r="F370" s="19">
        <v>0</v>
      </c>
      <c r="G370" s="19">
        <v>0</v>
      </c>
      <c r="H370" s="19">
        <v>0</v>
      </c>
      <c r="I370" s="19">
        <v>0</v>
      </c>
      <c r="J370" s="31"/>
      <c r="K370" s="31"/>
      <c r="L370" s="31"/>
    </row>
    <row r="371" spans="1:12" s="9" customFormat="1" ht="15" hidden="1" x14ac:dyDescent="0.25">
      <c r="A371" s="66"/>
      <c r="B371" s="52"/>
      <c r="C371" s="17"/>
      <c r="D371" s="25">
        <v>857</v>
      </c>
      <c r="E371" s="19">
        <f t="shared" si="78"/>
        <v>0</v>
      </c>
      <c r="F371" s="19">
        <v>0</v>
      </c>
      <c r="G371" s="19">
        <v>0</v>
      </c>
      <c r="H371" s="19">
        <v>0</v>
      </c>
      <c r="I371" s="19">
        <v>0</v>
      </c>
      <c r="J371" s="31"/>
      <c r="K371" s="31"/>
      <c r="L371" s="31"/>
    </row>
    <row r="372" spans="1:12" s="9" customFormat="1" ht="25.5" x14ac:dyDescent="0.25">
      <c r="A372" s="66"/>
      <c r="B372" s="52"/>
      <c r="C372" s="17" t="s">
        <v>109</v>
      </c>
      <c r="D372" s="25"/>
      <c r="E372" s="19">
        <f t="shared" si="78"/>
        <v>0</v>
      </c>
      <c r="F372" s="19">
        <v>0</v>
      </c>
      <c r="G372" s="19">
        <v>0</v>
      </c>
      <c r="H372" s="19">
        <v>0</v>
      </c>
      <c r="I372" s="19">
        <v>0</v>
      </c>
      <c r="J372" s="19">
        <v>0</v>
      </c>
      <c r="K372" s="19">
        <v>0</v>
      </c>
      <c r="L372" s="19">
        <v>0</v>
      </c>
    </row>
    <row r="373" spans="1:12" s="9" customFormat="1" ht="25.5" x14ac:dyDescent="0.25">
      <c r="A373" s="66"/>
      <c r="B373" s="52"/>
      <c r="C373" s="17" t="s">
        <v>110</v>
      </c>
      <c r="D373" s="25"/>
      <c r="E373" s="19">
        <f t="shared" si="78"/>
        <v>0</v>
      </c>
      <c r="F373" s="19">
        <v>0</v>
      </c>
      <c r="G373" s="19">
        <v>0</v>
      </c>
      <c r="H373" s="19">
        <v>0</v>
      </c>
      <c r="I373" s="19">
        <v>0</v>
      </c>
      <c r="J373" s="19">
        <v>0</v>
      </c>
      <c r="K373" s="19">
        <v>0</v>
      </c>
      <c r="L373" s="19">
        <v>0</v>
      </c>
    </row>
    <row r="374" spans="1:12" s="9" customFormat="1" ht="38.25" x14ac:dyDescent="0.25">
      <c r="A374" s="66"/>
      <c r="B374" s="52"/>
      <c r="C374" s="17" t="s">
        <v>111</v>
      </c>
      <c r="D374" s="25"/>
      <c r="E374" s="19">
        <f t="shared" si="78"/>
        <v>0</v>
      </c>
      <c r="F374" s="19">
        <v>0</v>
      </c>
      <c r="G374" s="19">
        <v>0</v>
      </c>
      <c r="H374" s="19">
        <v>0</v>
      </c>
      <c r="I374" s="19">
        <v>0</v>
      </c>
      <c r="J374" s="19">
        <v>0</v>
      </c>
      <c r="K374" s="19">
        <v>0</v>
      </c>
      <c r="L374" s="19">
        <v>0</v>
      </c>
    </row>
    <row r="375" spans="1:12" s="9" customFormat="1" ht="15" x14ac:dyDescent="0.25">
      <c r="A375" s="51" t="s">
        <v>41</v>
      </c>
      <c r="B375" s="52" t="s">
        <v>131</v>
      </c>
      <c r="C375" s="17" t="s">
        <v>103</v>
      </c>
      <c r="D375" s="25"/>
      <c r="E375" s="19">
        <f>SUM(F375:L375)</f>
        <v>424104.41930000001</v>
      </c>
      <c r="F375" s="19">
        <f t="shared" ref="F375:L375" si="80">F376+F378</f>
        <v>64000</v>
      </c>
      <c r="G375" s="19">
        <f t="shared" si="80"/>
        <v>79954.600999999995</v>
      </c>
      <c r="H375" s="19">
        <f t="shared" si="80"/>
        <v>73954.600000000006</v>
      </c>
      <c r="I375" s="19">
        <f t="shared" si="80"/>
        <v>77195.218299999993</v>
      </c>
      <c r="J375" s="19">
        <f t="shared" si="80"/>
        <v>43000</v>
      </c>
      <c r="K375" s="19">
        <f t="shared" si="80"/>
        <v>43000</v>
      </c>
      <c r="L375" s="19">
        <f t="shared" si="80"/>
        <v>43000</v>
      </c>
    </row>
    <row r="376" spans="1:12" s="9" customFormat="1" ht="38.25" x14ac:dyDescent="0.25">
      <c r="A376" s="51"/>
      <c r="B376" s="52"/>
      <c r="C376" s="17" t="s">
        <v>105</v>
      </c>
      <c r="D376" s="25"/>
      <c r="E376" s="19">
        <f t="shared" ref="E376:E398" si="81">SUM(F376:L376)</f>
        <v>424104.41930000001</v>
      </c>
      <c r="F376" s="19">
        <f t="shared" ref="F376:L376" si="82">F377+F379+F396+F397+F398</f>
        <v>64000</v>
      </c>
      <c r="G376" s="19">
        <f t="shared" si="82"/>
        <v>79954.600999999995</v>
      </c>
      <c r="H376" s="19">
        <f t="shared" si="82"/>
        <v>73954.600000000006</v>
      </c>
      <c r="I376" s="19">
        <f t="shared" si="82"/>
        <v>77195.218299999993</v>
      </c>
      <c r="J376" s="19">
        <f t="shared" si="82"/>
        <v>43000</v>
      </c>
      <c r="K376" s="19">
        <f t="shared" si="82"/>
        <v>43000</v>
      </c>
      <c r="L376" s="19">
        <f t="shared" si="82"/>
        <v>43000</v>
      </c>
    </row>
    <row r="377" spans="1:12" s="9" customFormat="1" ht="25.5" x14ac:dyDescent="0.25">
      <c r="A377" s="51"/>
      <c r="B377" s="52"/>
      <c r="C377" s="17" t="s">
        <v>106</v>
      </c>
      <c r="D377" s="25"/>
      <c r="E377" s="19">
        <f t="shared" si="81"/>
        <v>0</v>
      </c>
      <c r="F377" s="19">
        <v>0</v>
      </c>
      <c r="G377" s="19">
        <v>0</v>
      </c>
      <c r="H377" s="19">
        <v>0</v>
      </c>
      <c r="I377" s="19">
        <v>0</v>
      </c>
      <c r="J377" s="19">
        <v>0</v>
      </c>
      <c r="K377" s="19">
        <v>0</v>
      </c>
      <c r="L377" s="19">
        <v>0</v>
      </c>
    </row>
    <row r="378" spans="1:12" s="9" customFormat="1" ht="51" x14ac:dyDescent="0.25">
      <c r="A378" s="51"/>
      <c r="B378" s="52"/>
      <c r="C378" s="17" t="s">
        <v>107</v>
      </c>
      <c r="D378" s="25"/>
      <c r="E378" s="19">
        <f t="shared" si="81"/>
        <v>0</v>
      </c>
      <c r="F378" s="19">
        <v>0</v>
      </c>
      <c r="G378" s="19">
        <v>0</v>
      </c>
      <c r="H378" s="19">
        <v>0</v>
      </c>
      <c r="I378" s="19">
        <v>0</v>
      </c>
      <c r="J378" s="19">
        <v>0</v>
      </c>
      <c r="K378" s="19">
        <v>0</v>
      </c>
      <c r="L378" s="19">
        <v>0</v>
      </c>
    </row>
    <row r="379" spans="1:12" s="9" customFormat="1" ht="25.5" x14ac:dyDescent="0.25">
      <c r="A379" s="51"/>
      <c r="B379" s="52"/>
      <c r="C379" s="17" t="s">
        <v>108</v>
      </c>
      <c r="D379" s="18">
        <v>810</v>
      </c>
      <c r="E379" s="19">
        <f t="shared" si="81"/>
        <v>424104.41930000001</v>
      </c>
      <c r="F379" s="19">
        <f>SUM(F380:F395)</f>
        <v>64000</v>
      </c>
      <c r="G379" s="19">
        <f>G382</f>
        <v>79954.600999999995</v>
      </c>
      <c r="H379" s="19">
        <f>SUM(H380:H395)</f>
        <v>73954.600000000006</v>
      </c>
      <c r="I379" s="19">
        <v>77195.218299999993</v>
      </c>
      <c r="J379" s="19">
        <v>43000</v>
      </c>
      <c r="K379" s="19">
        <v>43000</v>
      </c>
      <c r="L379" s="19">
        <v>43000</v>
      </c>
    </row>
    <row r="380" spans="1:12" s="9" customFormat="1" ht="15" hidden="1" x14ac:dyDescent="0.25">
      <c r="A380" s="51"/>
      <c r="B380" s="52"/>
      <c r="C380" s="17"/>
      <c r="D380" s="25">
        <v>804</v>
      </c>
      <c r="E380" s="19">
        <f t="shared" si="81"/>
        <v>0</v>
      </c>
      <c r="F380" s="19">
        <v>0</v>
      </c>
      <c r="G380" s="19">
        <v>0</v>
      </c>
      <c r="H380" s="19">
        <v>0</v>
      </c>
      <c r="I380" s="19">
        <v>0</v>
      </c>
      <c r="J380" s="31"/>
      <c r="K380" s="31"/>
      <c r="L380" s="31"/>
    </row>
    <row r="381" spans="1:12" s="9" customFormat="1" ht="15" hidden="1" x14ac:dyDescent="0.25">
      <c r="A381" s="51"/>
      <c r="B381" s="52"/>
      <c r="C381" s="17"/>
      <c r="D381" s="25">
        <v>808</v>
      </c>
      <c r="E381" s="19">
        <f t="shared" si="81"/>
        <v>0</v>
      </c>
      <c r="F381" s="19">
        <v>0</v>
      </c>
      <c r="G381" s="19">
        <v>0</v>
      </c>
      <c r="H381" s="19">
        <v>0</v>
      </c>
      <c r="I381" s="19">
        <v>0</v>
      </c>
      <c r="J381" s="31"/>
      <c r="K381" s="31"/>
      <c r="L381" s="31"/>
    </row>
    <row r="382" spans="1:12" s="9" customFormat="1" ht="15" hidden="1" x14ac:dyDescent="0.25">
      <c r="A382" s="51"/>
      <c r="B382" s="52"/>
      <c r="C382" s="17"/>
      <c r="D382" s="25">
        <v>810</v>
      </c>
      <c r="E382" s="19">
        <f t="shared" si="81"/>
        <v>571669.201</v>
      </c>
      <c r="F382" s="19">
        <v>64000</v>
      </c>
      <c r="G382" s="19">
        <v>79954.600999999995</v>
      </c>
      <c r="H382" s="19">
        <v>73954.600000000006</v>
      </c>
      <c r="I382" s="19">
        <v>83316</v>
      </c>
      <c r="J382" s="19">
        <v>86640</v>
      </c>
      <c r="K382" s="19">
        <v>90100</v>
      </c>
      <c r="L382" s="19">
        <f>K382*1.04</f>
        <v>93704</v>
      </c>
    </row>
    <row r="383" spans="1:12" s="9" customFormat="1" ht="15" hidden="1" x14ac:dyDescent="0.25">
      <c r="A383" s="51"/>
      <c r="B383" s="52"/>
      <c r="C383" s="17"/>
      <c r="D383" s="25">
        <v>812</v>
      </c>
      <c r="E383" s="19">
        <f t="shared" si="81"/>
        <v>0</v>
      </c>
      <c r="F383" s="19"/>
      <c r="G383" s="19"/>
      <c r="H383" s="19"/>
      <c r="I383" s="19"/>
      <c r="J383" s="31"/>
      <c r="K383" s="31"/>
      <c r="L383" s="31"/>
    </row>
    <row r="384" spans="1:12" s="9" customFormat="1" ht="15" hidden="1" x14ac:dyDescent="0.25">
      <c r="A384" s="51"/>
      <c r="B384" s="52"/>
      <c r="C384" s="17"/>
      <c r="D384" s="25">
        <v>813</v>
      </c>
      <c r="E384" s="19">
        <f t="shared" si="81"/>
        <v>0</v>
      </c>
      <c r="F384" s="19">
        <v>0</v>
      </c>
      <c r="G384" s="19">
        <v>0</v>
      </c>
      <c r="H384" s="19">
        <v>0</v>
      </c>
      <c r="I384" s="19">
        <v>0</v>
      </c>
      <c r="J384" s="31"/>
      <c r="K384" s="31"/>
      <c r="L384" s="31"/>
    </row>
    <row r="385" spans="1:12" s="9" customFormat="1" ht="15" hidden="1" x14ac:dyDescent="0.25">
      <c r="A385" s="51"/>
      <c r="B385" s="52"/>
      <c r="C385" s="17"/>
      <c r="D385" s="25">
        <v>814</v>
      </c>
      <c r="E385" s="19">
        <f t="shared" si="81"/>
        <v>0</v>
      </c>
      <c r="F385" s="19">
        <v>0</v>
      </c>
      <c r="G385" s="19">
        <v>0</v>
      </c>
      <c r="H385" s="19">
        <v>0</v>
      </c>
      <c r="I385" s="19">
        <v>0</v>
      </c>
      <c r="J385" s="31"/>
      <c r="K385" s="31"/>
      <c r="L385" s="31"/>
    </row>
    <row r="386" spans="1:12" s="9" customFormat="1" ht="15" hidden="1" x14ac:dyDescent="0.25">
      <c r="A386" s="51"/>
      <c r="B386" s="52"/>
      <c r="C386" s="17"/>
      <c r="D386" s="25">
        <v>815</v>
      </c>
      <c r="E386" s="19">
        <f t="shared" si="81"/>
        <v>0</v>
      </c>
      <c r="F386" s="19">
        <v>0</v>
      </c>
      <c r="G386" s="19">
        <v>0</v>
      </c>
      <c r="H386" s="19">
        <v>0</v>
      </c>
      <c r="I386" s="19">
        <v>0</v>
      </c>
      <c r="J386" s="31"/>
      <c r="K386" s="31"/>
      <c r="L386" s="31"/>
    </row>
    <row r="387" spans="1:12" s="9" customFormat="1" ht="15" hidden="1" x14ac:dyDescent="0.25">
      <c r="A387" s="51"/>
      <c r="B387" s="52"/>
      <c r="C387" s="17"/>
      <c r="D387" s="25">
        <v>816</v>
      </c>
      <c r="E387" s="19">
        <f t="shared" si="81"/>
        <v>0</v>
      </c>
      <c r="F387" s="19">
        <v>0</v>
      </c>
      <c r="G387" s="19">
        <v>0</v>
      </c>
      <c r="H387" s="19">
        <v>0</v>
      </c>
      <c r="I387" s="19">
        <v>0</v>
      </c>
      <c r="J387" s="31"/>
      <c r="K387" s="31"/>
      <c r="L387" s="31"/>
    </row>
    <row r="388" spans="1:12" s="9" customFormat="1" ht="15" hidden="1" x14ac:dyDescent="0.25">
      <c r="A388" s="51"/>
      <c r="B388" s="52"/>
      <c r="C388" s="17"/>
      <c r="D388" s="25">
        <v>819</v>
      </c>
      <c r="E388" s="19">
        <f t="shared" si="81"/>
        <v>0</v>
      </c>
      <c r="F388" s="19">
        <v>0</v>
      </c>
      <c r="G388" s="19">
        <v>0</v>
      </c>
      <c r="H388" s="19">
        <v>0</v>
      </c>
      <c r="I388" s="19">
        <v>0</v>
      </c>
      <c r="J388" s="31"/>
      <c r="K388" s="31"/>
      <c r="L388" s="31"/>
    </row>
    <row r="389" spans="1:12" s="9" customFormat="1" ht="15" hidden="1" x14ac:dyDescent="0.25">
      <c r="A389" s="51"/>
      <c r="B389" s="52"/>
      <c r="C389" s="17"/>
      <c r="D389" s="25">
        <v>826</v>
      </c>
      <c r="E389" s="19">
        <f t="shared" si="81"/>
        <v>0</v>
      </c>
      <c r="F389" s="19">
        <v>0</v>
      </c>
      <c r="G389" s="19">
        <v>0</v>
      </c>
      <c r="H389" s="19">
        <v>0</v>
      </c>
      <c r="I389" s="19">
        <v>0</v>
      </c>
      <c r="J389" s="31"/>
      <c r="K389" s="31"/>
      <c r="L389" s="31"/>
    </row>
    <row r="390" spans="1:12" s="9" customFormat="1" ht="15" hidden="1" x14ac:dyDescent="0.25">
      <c r="A390" s="51"/>
      <c r="B390" s="52"/>
      <c r="C390" s="17"/>
      <c r="D390" s="25">
        <v>829</v>
      </c>
      <c r="E390" s="19">
        <f t="shared" si="81"/>
        <v>0</v>
      </c>
      <c r="F390" s="19">
        <v>0</v>
      </c>
      <c r="G390" s="19">
        <v>0</v>
      </c>
      <c r="H390" s="19">
        <v>0</v>
      </c>
      <c r="I390" s="19">
        <v>0</v>
      </c>
      <c r="J390" s="31"/>
      <c r="K390" s="31"/>
      <c r="L390" s="31"/>
    </row>
    <row r="391" spans="1:12" s="9" customFormat="1" ht="15" hidden="1" x14ac:dyDescent="0.25">
      <c r="A391" s="51"/>
      <c r="B391" s="52"/>
      <c r="C391" s="17"/>
      <c r="D391" s="25">
        <v>832</v>
      </c>
      <c r="E391" s="19">
        <f t="shared" si="81"/>
        <v>0</v>
      </c>
      <c r="F391" s="19">
        <v>0</v>
      </c>
      <c r="G391" s="19">
        <v>0</v>
      </c>
      <c r="H391" s="19">
        <v>0</v>
      </c>
      <c r="I391" s="19">
        <v>0</v>
      </c>
      <c r="J391" s="31"/>
      <c r="K391" s="31"/>
      <c r="L391" s="31"/>
    </row>
    <row r="392" spans="1:12" s="9" customFormat="1" ht="15" hidden="1" x14ac:dyDescent="0.25">
      <c r="A392" s="51"/>
      <c r="B392" s="52"/>
      <c r="C392" s="17"/>
      <c r="D392" s="25">
        <v>843</v>
      </c>
      <c r="E392" s="19">
        <f t="shared" si="81"/>
        <v>0</v>
      </c>
      <c r="F392" s="19">
        <v>0</v>
      </c>
      <c r="G392" s="19">
        <v>0</v>
      </c>
      <c r="H392" s="19">
        <v>0</v>
      </c>
      <c r="I392" s="19">
        <v>0</v>
      </c>
      <c r="J392" s="31"/>
      <c r="K392" s="31"/>
      <c r="L392" s="31"/>
    </row>
    <row r="393" spans="1:12" s="9" customFormat="1" ht="15" hidden="1" x14ac:dyDescent="0.25">
      <c r="A393" s="51"/>
      <c r="B393" s="52"/>
      <c r="C393" s="17"/>
      <c r="D393" s="25">
        <v>847</v>
      </c>
      <c r="E393" s="19">
        <f t="shared" si="81"/>
        <v>0</v>
      </c>
      <c r="F393" s="19">
        <v>0</v>
      </c>
      <c r="G393" s="19">
        <v>0</v>
      </c>
      <c r="H393" s="19">
        <v>0</v>
      </c>
      <c r="I393" s="19">
        <v>0</v>
      </c>
      <c r="J393" s="31"/>
      <c r="K393" s="31"/>
      <c r="L393" s="31"/>
    </row>
    <row r="394" spans="1:12" s="9" customFormat="1" ht="15" hidden="1" x14ac:dyDescent="0.25">
      <c r="A394" s="51"/>
      <c r="B394" s="52"/>
      <c r="C394" s="17"/>
      <c r="D394" s="25">
        <v>848</v>
      </c>
      <c r="E394" s="19">
        <f t="shared" si="81"/>
        <v>0</v>
      </c>
      <c r="F394" s="19">
        <v>0</v>
      </c>
      <c r="G394" s="19">
        <v>0</v>
      </c>
      <c r="H394" s="19">
        <v>0</v>
      </c>
      <c r="I394" s="19">
        <v>0</v>
      </c>
      <c r="J394" s="31"/>
      <c r="K394" s="31"/>
      <c r="L394" s="31"/>
    </row>
    <row r="395" spans="1:12" s="9" customFormat="1" ht="15" hidden="1" x14ac:dyDescent="0.25">
      <c r="A395" s="51"/>
      <c r="B395" s="52"/>
      <c r="C395" s="17"/>
      <c r="D395" s="25">
        <v>857</v>
      </c>
      <c r="E395" s="19">
        <f t="shared" si="81"/>
        <v>0</v>
      </c>
      <c r="F395" s="19">
        <v>0</v>
      </c>
      <c r="G395" s="19">
        <v>0</v>
      </c>
      <c r="H395" s="19">
        <v>0</v>
      </c>
      <c r="I395" s="19">
        <v>0</v>
      </c>
      <c r="J395" s="31"/>
      <c r="K395" s="31"/>
      <c r="L395" s="31"/>
    </row>
    <row r="396" spans="1:12" s="9" customFormat="1" ht="25.5" x14ac:dyDescent="0.25">
      <c r="A396" s="51"/>
      <c r="B396" s="52"/>
      <c r="C396" s="17" t="s">
        <v>109</v>
      </c>
      <c r="D396" s="25"/>
      <c r="E396" s="19">
        <f t="shared" si="81"/>
        <v>0</v>
      </c>
      <c r="F396" s="19">
        <v>0</v>
      </c>
      <c r="G396" s="19">
        <v>0</v>
      </c>
      <c r="H396" s="19">
        <v>0</v>
      </c>
      <c r="I396" s="19">
        <v>0</v>
      </c>
      <c r="J396" s="19">
        <v>0</v>
      </c>
      <c r="K396" s="19">
        <v>0</v>
      </c>
      <c r="L396" s="19">
        <v>0</v>
      </c>
    </row>
    <row r="397" spans="1:12" s="9" customFormat="1" ht="25.5" x14ac:dyDescent="0.25">
      <c r="A397" s="51"/>
      <c r="B397" s="52"/>
      <c r="C397" s="17" t="s">
        <v>110</v>
      </c>
      <c r="D397" s="25"/>
      <c r="E397" s="19">
        <f t="shared" si="81"/>
        <v>0</v>
      </c>
      <c r="F397" s="19">
        <v>0</v>
      </c>
      <c r="G397" s="19">
        <v>0</v>
      </c>
      <c r="H397" s="19">
        <v>0</v>
      </c>
      <c r="I397" s="19">
        <v>0</v>
      </c>
      <c r="J397" s="19">
        <v>0</v>
      </c>
      <c r="K397" s="19">
        <v>0</v>
      </c>
      <c r="L397" s="19">
        <v>0</v>
      </c>
    </row>
    <row r="398" spans="1:12" s="9" customFormat="1" ht="38.25" x14ac:dyDescent="0.25">
      <c r="A398" s="51"/>
      <c r="B398" s="52"/>
      <c r="C398" s="17" t="s">
        <v>111</v>
      </c>
      <c r="D398" s="25"/>
      <c r="E398" s="19">
        <f t="shared" si="81"/>
        <v>0</v>
      </c>
      <c r="F398" s="19">
        <v>0</v>
      </c>
      <c r="G398" s="19">
        <v>0</v>
      </c>
      <c r="H398" s="19">
        <v>0</v>
      </c>
      <c r="I398" s="19">
        <v>0</v>
      </c>
      <c r="J398" s="19">
        <v>0</v>
      </c>
      <c r="K398" s="19">
        <v>0</v>
      </c>
      <c r="L398" s="19">
        <v>0</v>
      </c>
    </row>
    <row r="399" spans="1:12" s="9" customFormat="1" ht="15" x14ac:dyDescent="0.25">
      <c r="A399" s="51" t="s">
        <v>42</v>
      </c>
      <c r="B399" s="52" t="s">
        <v>43</v>
      </c>
      <c r="C399" s="17" t="s">
        <v>103</v>
      </c>
      <c r="D399" s="25"/>
      <c r="E399" s="19">
        <f>SUM(F399:L399)</f>
        <v>0</v>
      </c>
      <c r="F399" s="19">
        <f t="shared" ref="F399:L399" si="83">F400+F402</f>
        <v>0</v>
      </c>
      <c r="G399" s="19">
        <f t="shared" si="83"/>
        <v>0</v>
      </c>
      <c r="H399" s="19">
        <f t="shared" si="83"/>
        <v>0</v>
      </c>
      <c r="I399" s="19">
        <f t="shared" si="83"/>
        <v>0</v>
      </c>
      <c r="J399" s="19">
        <f t="shared" si="83"/>
        <v>0</v>
      </c>
      <c r="K399" s="19">
        <f t="shared" si="83"/>
        <v>0</v>
      </c>
      <c r="L399" s="19">
        <f t="shared" si="83"/>
        <v>0</v>
      </c>
    </row>
    <row r="400" spans="1:12" s="9" customFormat="1" ht="38.25" x14ac:dyDescent="0.25">
      <c r="A400" s="51"/>
      <c r="B400" s="52"/>
      <c r="C400" s="17" t="s">
        <v>105</v>
      </c>
      <c r="D400" s="25"/>
      <c r="E400" s="19">
        <f t="shared" ref="E400:E422" si="84">SUM(F400:L400)</f>
        <v>0</v>
      </c>
      <c r="F400" s="19">
        <f t="shared" ref="F400:L400" si="85">F401+F403+F420+F421+F422</f>
        <v>0</v>
      </c>
      <c r="G400" s="19">
        <f t="shared" si="85"/>
        <v>0</v>
      </c>
      <c r="H400" s="19">
        <f t="shared" si="85"/>
        <v>0</v>
      </c>
      <c r="I400" s="19">
        <f t="shared" si="85"/>
        <v>0</v>
      </c>
      <c r="J400" s="19">
        <f t="shared" si="85"/>
        <v>0</v>
      </c>
      <c r="K400" s="19">
        <f t="shared" si="85"/>
        <v>0</v>
      </c>
      <c r="L400" s="19">
        <f t="shared" si="85"/>
        <v>0</v>
      </c>
    </row>
    <row r="401" spans="1:12" s="9" customFormat="1" ht="25.5" x14ac:dyDescent="0.25">
      <c r="A401" s="51"/>
      <c r="B401" s="52"/>
      <c r="C401" s="17" t="s">
        <v>106</v>
      </c>
      <c r="D401" s="25"/>
      <c r="E401" s="19">
        <f t="shared" si="84"/>
        <v>0</v>
      </c>
      <c r="F401" s="19">
        <v>0</v>
      </c>
      <c r="G401" s="19">
        <v>0</v>
      </c>
      <c r="H401" s="19">
        <v>0</v>
      </c>
      <c r="I401" s="19">
        <v>0</v>
      </c>
      <c r="J401" s="19">
        <v>0</v>
      </c>
      <c r="K401" s="19">
        <v>0</v>
      </c>
      <c r="L401" s="19">
        <v>0</v>
      </c>
    </row>
    <row r="402" spans="1:12" s="9" customFormat="1" ht="51" x14ac:dyDescent="0.25">
      <c r="A402" s="51"/>
      <c r="B402" s="52"/>
      <c r="C402" s="17" t="s">
        <v>107</v>
      </c>
      <c r="D402" s="25"/>
      <c r="E402" s="19">
        <f t="shared" si="84"/>
        <v>0</v>
      </c>
      <c r="F402" s="19">
        <v>0</v>
      </c>
      <c r="G402" s="19">
        <v>0</v>
      </c>
      <c r="H402" s="19">
        <v>0</v>
      </c>
      <c r="I402" s="19">
        <v>0</v>
      </c>
      <c r="J402" s="19">
        <v>0</v>
      </c>
      <c r="K402" s="19">
        <v>0</v>
      </c>
      <c r="L402" s="19">
        <v>0</v>
      </c>
    </row>
    <row r="403" spans="1:12" s="9" customFormat="1" ht="25.5" x14ac:dyDescent="0.25">
      <c r="A403" s="51"/>
      <c r="B403" s="52"/>
      <c r="C403" s="17" t="s">
        <v>108</v>
      </c>
      <c r="D403" s="18">
        <v>810</v>
      </c>
      <c r="E403" s="19">
        <f t="shared" si="84"/>
        <v>0</v>
      </c>
      <c r="F403" s="19">
        <f t="shared" ref="F403:L403" si="86">SUM(F404:F419)</f>
        <v>0</v>
      </c>
      <c r="G403" s="19">
        <f t="shared" si="86"/>
        <v>0</v>
      </c>
      <c r="H403" s="19">
        <f t="shared" si="86"/>
        <v>0</v>
      </c>
      <c r="I403" s="19">
        <f t="shared" si="86"/>
        <v>0</v>
      </c>
      <c r="J403" s="19">
        <f t="shared" si="86"/>
        <v>0</v>
      </c>
      <c r="K403" s="19">
        <f t="shared" si="86"/>
        <v>0</v>
      </c>
      <c r="L403" s="19">
        <f t="shared" si="86"/>
        <v>0</v>
      </c>
    </row>
    <row r="404" spans="1:12" s="9" customFormat="1" ht="15" hidden="1" x14ac:dyDescent="0.25">
      <c r="A404" s="51"/>
      <c r="B404" s="52"/>
      <c r="C404" s="17"/>
      <c r="D404" s="25">
        <v>804</v>
      </c>
      <c r="E404" s="19">
        <f t="shared" si="84"/>
        <v>0</v>
      </c>
      <c r="F404" s="19">
        <v>0</v>
      </c>
      <c r="G404" s="19">
        <v>0</v>
      </c>
      <c r="H404" s="19">
        <v>0</v>
      </c>
      <c r="I404" s="19">
        <v>0</v>
      </c>
      <c r="J404" s="19">
        <v>0</v>
      </c>
      <c r="K404" s="19">
        <v>0</v>
      </c>
      <c r="L404" s="19">
        <v>0</v>
      </c>
    </row>
    <row r="405" spans="1:12" s="9" customFormat="1" ht="15" hidden="1" x14ac:dyDescent="0.25">
      <c r="A405" s="51"/>
      <c r="B405" s="52"/>
      <c r="C405" s="17"/>
      <c r="D405" s="25">
        <v>808</v>
      </c>
      <c r="E405" s="19">
        <f t="shared" si="84"/>
        <v>0</v>
      </c>
      <c r="F405" s="19">
        <v>0</v>
      </c>
      <c r="G405" s="19">
        <v>0</v>
      </c>
      <c r="H405" s="19">
        <v>0</v>
      </c>
      <c r="I405" s="19">
        <v>0</v>
      </c>
      <c r="J405" s="19">
        <v>0</v>
      </c>
      <c r="K405" s="19">
        <v>0</v>
      </c>
      <c r="L405" s="19">
        <v>0</v>
      </c>
    </row>
    <row r="406" spans="1:12" s="9" customFormat="1" ht="15" hidden="1" x14ac:dyDescent="0.25">
      <c r="A406" s="51"/>
      <c r="B406" s="52"/>
      <c r="C406" s="17"/>
      <c r="D406" s="25">
        <v>810</v>
      </c>
      <c r="E406" s="19">
        <f t="shared" si="84"/>
        <v>0</v>
      </c>
      <c r="F406" s="19">
        <v>0</v>
      </c>
      <c r="G406" s="19">
        <v>0</v>
      </c>
      <c r="H406" s="19">
        <v>0</v>
      </c>
      <c r="I406" s="19">
        <v>0</v>
      </c>
      <c r="J406" s="19">
        <v>0</v>
      </c>
      <c r="K406" s="19">
        <v>0</v>
      </c>
      <c r="L406" s="19">
        <v>0</v>
      </c>
    </row>
    <row r="407" spans="1:12" s="9" customFormat="1" ht="15" hidden="1" x14ac:dyDescent="0.25">
      <c r="A407" s="51"/>
      <c r="B407" s="52"/>
      <c r="C407" s="17"/>
      <c r="D407" s="25">
        <v>812</v>
      </c>
      <c r="E407" s="19">
        <f t="shared" si="84"/>
        <v>0</v>
      </c>
      <c r="F407" s="19"/>
      <c r="G407" s="19"/>
      <c r="H407" s="19"/>
      <c r="I407" s="19"/>
      <c r="J407" s="19"/>
      <c r="K407" s="19"/>
      <c r="L407" s="19"/>
    </row>
    <row r="408" spans="1:12" s="9" customFormat="1" ht="15" hidden="1" x14ac:dyDescent="0.25">
      <c r="A408" s="51"/>
      <c r="B408" s="52"/>
      <c r="C408" s="17"/>
      <c r="D408" s="25">
        <v>813</v>
      </c>
      <c r="E408" s="19">
        <f t="shared" si="84"/>
        <v>0</v>
      </c>
      <c r="F408" s="19">
        <v>0</v>
      </c>
      <c r="G408" s="19">
        <v>0</v>
      </c>
      <c r="H408" s="19">
        <v>0</v>
      </c>
      <c r="I408" s="19">
        <v>0</v>
      </c>
      <c r="J408" s="19">
        <v>0</v>
      </c>
      <c r="K408" s="19">
        <v>0</v>
      </c>
      <c r="L408" s="19">
        <v>0</v>
      </c>
    </row>
    <row r="409" spans="1:12" s="9" customFormat="1" ht="15" hidden="1" x14ac:dyDescent="0.25">
      <c r="A409" s="51"/>
      <c r="B409" s="52"/>
      <c r="C409" s="17"/>
      <c r="D409" s="25">
        <v>814</v>
      </c>
      <c r="E409" s="19">
        <f t="shared" si="84"/>
        <v>0</v>
      </c>
      <c r="F409" s="19">
        <v>0</v>
      </c>
      <c r="G409" s="19">
        <v>0</v>
      </c>
      <c r="H409" s="19">
        <v>0</v>
      </c>
      <c r="I409" s="19">
        <v>0</v>
      </c>
      <c r="J409" s="19">
        <v>0</v>
      </c>
      <c r="K409" s="19">
        <v>0</v>
      </c>
      <c r="L409" s="19">
        <v>0</v>
      </c>
    </row>
    <row r="410" spans="1:12" s="9" customFormat="1" ht="15" hidden="1" x14ac:dyDescent="0.25">
      <c r="A410" s="51"/>
      <c r="B410" s="52"/>
      <c r="C410" s="17"/>
      <c r="D410" s="25">
        <v>815</v>
      </c>
      <c r="E410" s="19">
        <f t="shared" si="84"/>
        <v>0</v>
      </c>
      <c r="F410" s="19">
        <v>0</v>
      </c>
      <c r="G410" s="19">
        <v>0</v>
      </c>
      <c r="H410" s="19">
        <v>0</v>
      </c>
      <c r="I410" s="19">
        <v>0</v>
      </c>
      <c r="J410" s="19">
        <v>0</v>
      </c>
      <c r="K410" s="19">
        <v>0</v>
      </c>
      <c r="L410" s="19">
        <v>0</v>
      </c>
    </row>
    <row r="411" spans="1:12" s="9" customFormat="1" ht="15" hidden="1" x14ac:dyDescent="0.25">
      <c r="A411" s="51"/>
      <c r="B411" s="52"/>
      <c r="C411" s="17"/>
      <c r="D411" s="25">
        <v>816</v>
      </c>
      <c r="E411" s="19">
        <f t="shared" si="84"/>
        <v>0</v>
      </c>
      <c r="F411" s="19">
        <v>0</v>
      </c>
      <c r="G411" s="19">
        <v>0</v>
      </c>
      <c r="H411" s="19">
        <v>0</v>
      </c>
      <c r="I411" s="19">
        <v>0</v>
      </c>
      <c r="J411" s="19">
        <v>0</v>
      </c>
      <c r="K411" s="19">
        <v>0</v>
      </c>
      <c r="L411" s="19">
        <v>0</v>
      </c>
    </row>
    <row r="412" spans="1:12" s="9" customFormat="1" ht="15" hidden="1" x14ac:dyDescent="0.25">
      <c r="A412" s="51"/>
      <c r="B412" s="52"/>
      <c r="C412" s="17"/>
      <c r="D412" s="25">
        <v>819</v>
      </c>
      <c r="E412" s="19">
        <f t="shared" si="84"/>
        <v>0</v>
      </c>
      <c r="F412" s="19">
        <v>0</v>
      </c>
      <c r="G412" s="19">
        <v>0</v>
      </c>
      <c r="H412" s="19">
        <v>0</v>
      </c>
      <c r="I412" s="19">
        <v>0</v>
      </c>
      <c r="J412" s="19">
        <v>0</v>
      </c>
      <c r="K412" s="19">
        <v>0</v>
      </c>
      <c r="L412" s="19">
        <v>0</v>
      </c>
    </row>
    <row r="413" spans="1:12" s="9" customFormat="1" ht="15" hidden="1" x14ac:dyDescent="0.25">
      <c r="A413" s="51"/>
      <c r="B413" s="52"/>
      <c r="C413" s="17"/>
      <c r="D413" s="25">
        <v>826</v>
      </c>
      <c r="E413" s="19">
        <f t="shared" si="84"/>
        <v>0</v>
      </c>
      <c r="F413" s="19">
        <v>0</v>
      </c>
      <c r="G413" s="19">
        <v>0</v>
      </c>
      <c r="H413" s="19">
        <v>0</v>
      </c>
      <c r="I413" s="19">
        <v>0</v>
      </c>
      <c r="J413" s="19">
        <v>0</v>
      </c>
      <c r="K413" s="19">
        <v>0</v>
      </c>
      <c r="L413" s="19">
        <v>0</v>
      </c>
    </row>
    <row r="414" spans="1:12" s="9" customFormat="1" ht="15" hidden="1" x14ac:dyDescent="0.25">
      <c r="A414" s="51"/>
      <c r="B414" s="52"/>
      <c r="C414" s="17"/>
      <c r="D414" s="25">
        <v>829</v>
      </c>
      <c r="E414" s="19">
        <f t="shared" si="84"/>
        <v>0</v>
      </c>
      <c r="F414" s="19">
        <v>0</v>
      </c>
      <c r="G414" s="19">
        <v>0</v>
      </c>
      <c r="H414" s="19">
        <v>0</v>
      </c>
      <c r="I414" s="19">
        <v>0</v>
      </c>
      <c r="J414" s="19">
        <v>0</v>
      </c>
      <c r="K414" s="19">
        <v>0</v>
      </c>
      <c r="L414" s="19">
        <v>0</v>
      </c>
    </row>
    <row r="415" spans="1:12" s="9" customFormat="1" ht="15" hidden="1" x14ac:dyDescent="0.25">
      <c r="A415" s="51"/>
      <c r="B415" s="52"/>
      <c r="C415" s="17"/>
      <c r="D415" s="25">
        <v>832</v>
      </c>
      <c r="E415" s="19">
        <f t="shared" si="84"/>
        <v>0</v>
      </c>
      <c r="F415" s="19">
        <v>0</v>
      </c>
      <c r="G415" s="19">
        <v>0</v>
      </c>
      <c r="H415" s="19">
        <v>0</v>
      </c>
      <c r="I415" s="19">
        <v>0</v>
      </c>
      <c r="J415" s="19">
        <v>0</v>
      </c>
      <c r="K415" s="19">
        <v>0</v>
      </c>
      <c r="L415" s="19">
        <v>0</v>
      </c>
    </row>
    <row r="416" spans="1:12" s="9" customFormat="1" ht="15" hidden="1" x14ac:dyDescent="0.25">
      <c r="A416" s="51"/>
      <c r="B416" s="52"/>
      <c r="C416" s="17"/>
      <c r="D416" s="25">
        <v>843</v>
      </c>
      <c r="E416" s="19">
        <f t="shared" si="84"/>
        <v>0</v>
      </c>
      <c r="F416" s="19">
        <v>0</v>
      </c>
      <c r="G416" s="19">
        <v>0</v>
      </c>
      <c r="H416" s="19">
        <v>0</v>
      </c>
      <c r="I416" s="19">
        <v>0</v>
      </c>
      <c r="J416" s="19">
        <v>0</v>
      </c>
      <c r="K416" s="19">
        <v>0</v>
      </c>
      <c r="L416" s="19">
        <v>0</v>
      </c>
    </row>
    <row r="417" spans="1:12" s="9" customFormat="1" ht="15" hidden="1" x14ac:dyDescent="0.25">
      <c r="A417" s="51"/>
      <c r="B417" s="52"/>
      <c r="C417" s="17"/>
      <c r="D417" s="25">
        <v>847</v>
      </c>
      <c r="E417" s="19">
        <f t="shared" si="84"/>
        <v>0</v>
      </c>
      <c r="F417" s="19">
        <v>0</v>
      </c>
      <c r="G417" s="19">
        <v>0</v>
      </c>
      <c r="H417" s="19">
        <v>0</v>
      </c>
      <c r="I417" s="19">
        <v>0</v>
      </c>
      <c r="J417" s="19">
        <v>0</v>
      </c>
      <c r="K417" s="19">
        <v>0</v>
      </c>
      <c r="L417" s="19">
        <v>0</v>
      </c>
    </row>
    <row r="418" spans="1:12" s="9" customFormat="1" ht="15" hidden="1" x14ac:dyDescent="0.25">
      <c r="A418" s="51"/>
      <c r="B418" s="52"/>
      <c r="C418" s="17"/>
      <c r="D418" s="25">
        <v>848</v>
      </c>
      <c r="E418" s="19">
        <f t="shared" si="84"/>
        <v>0</v>
      </c>
      <c r="F418" s="19">
        <v>0</v>
      </c>
      <c r="G418" s="19">
        <v>0</v>
      </c>
      <c r="H418" s="19">
        <v>0</v>
      </c>
      <c r="I418" s="19">
        <v>0</v>
      </c>
      <c r="J418" s="19">
        <v>0</v>
      </c>
      <c r="K418" s="19">
        <v>0</v>
      </c>
      <c r="L418" s="19">
        <v>0</v>
      </c>
    </row>
    <row r="419" spans="1:12" s="9" customFormat="1" ht="15" hidden="1" x14ac:dyDescent="0.25">
      <c r="A419" s="51"/>
      <c r="B419" s="52"/>
      <c r="C419" s="17"/>
      <c r="D419" s="25">
        <v>857</v>
      </c>
      <c r="E419" s="19">
        <f t="shared" si="84"/>
        <v>0</v>
      </c>
      <c r="F419" s="19">
        <v>0</v>
      </c>
      <c r="G419" s="19">
        <v>0</v>
      </c>
      <c r="H419" s="19">
        <v>0</v>
      </c>
      <c r="I419" s="19">
        <v>0</v>
      </c>
      <c r="J419" s="19">
        <v>0</v>
      </c>
      <c r="K419" s="19">
        <v>0</v>
      </c>
      <c r="L419" s="19">
        <v>0</v>
      </c>
    </row>
    <row r="420" spans="1:12" s="9" customFormat="1" ht="25.5" x14ac:dyDescent="0.25">
      <c r="A420" s="51"/>
      <c r="B420" s="52"/>
      <c r="C420" s="17" t="s">
        <v>109</v>
      </c>
      <c r="D420" s="25"/>
      <c r="E420" s="19">
        <f t="shared" si="84"/>
        <v>0</v>
      </c>
      <c r="F420" s="19">
        <v>0</v>
      </c>
      <c r="G420" s="19">
        <v>0</v>
      </c>
      <c r="H420" s="19">
        <v>0</v>
      </c>
      <c r="I420" s="19">
        <v>0</v>
      </c>
      <c r="J420" s="19">
        <v>0</v>
      </c>
      <c r="K420" s="19">
        <v>0</v>
      </c>
      <c r="L420" s="19">
        <v>0</v>
      </c>
    </row>
    <row r="421" spans="1:12" s="9" customFormat="1" ht="25.5" x14ac:dyDescent="0.25">
      <c r="A421" s="51"/>
      <c r="B421" s="52"/>
      <c r="C421" s="17" t="s">
        <v>110</v>
      </c>
      <c r="D421" s="25"/>
      <c r="E421" s="19">
        <f t="shared" si="84"/>
        <v>0</v>
      </c>
      <c r="F421" s="19">
        <v>0</v>
      </c>
      <c r="G421" s="19">
        <v>0</v>
      </c>
      <c r="H421" s="19">
        <v>0</v>
      </c>
      <c r="I421" s="19">
        <v>0</v>
      </c>
      <c r="J421" s="19">
        <v>0</v>
      </c>
      <c r="K421" s="19">
        <v>0</v>
      </c>
      <c r="L421" s="19">
        <v>0</v>
      </c>
    </row>
    <row r="422" spans="1:12" s="9" customFormat="1" ht="38.25" x14ac:dyDescent="0.25">
      <c r="A422" s="51"/>
      <c r="B422" s="52"/>
      <c r="C422" s="17" t="s">
        <v>111</v>
      </c>
      <c r="D422" s="25"/>
      <c r="E422" s="19">
        <f t="shared" si="84"/>
        <v>0</v>
      </c>
      <c r="F422" s="19">
        <v>0</v>
      </c>
      <c r="G422" s="19">
        <v>0</v>
      </c>
      <c r="H422" s="19">
        <v>0</v>
      </c>
      <c r="I422" s="19">
        <v>0</v>
      </c>
      <c r="J422" s="19">
        <v>0</v>
      </c>
      <c r="K422" s="19">
        <v>0</v>
      </c>
      <c r="L422" s="19">
        <v>0</v>
      </c>
    </row>
    <row r="423" spans="1:12" s="9" customFormat="1" ht="15" x14ac:dyDescent="0.25">
      <c r="A423" s="51" t="s">
        <v>44</v>
      </c>
      <c r="B423" s="52" t="s">
        <v>45</v>
      </c>
      <c r="C423" s="17" t="s">
        <v>103</v>
      </c>
      <c r="D423" s="25"/>
      <c r="E423" s="19">
        <f>SUM(F423:L423)</f>
        <v>0</v>
      </c>
      <c r="F423" s="19">
        <f t="shared" ref="F423:L423" si="87">F424+F426</f>
        <v>0</v>
      </c>
      <c r="G423" s="19">
        <f t="shared" si="87"/>
        <v>0</v>
      </c>
      <c r="H423" s="19">
        <f t="shared" si="87"/>
        <v>0</v>
      </c>
      <c r="I423" s="19">
        <f t="shared" si="87"/>
        <v>0</v>
      </c>
      <c r="J423" s="19">
        <f t="shared" si="87"/>
        <v>0</v>
      </c>
      <c r="K423" s="19">
        <f t="shared" si="87"/>
        <v>0</v>
      </c>
      <c r="L423" s="19">
        <f t="shared" si="87"/>
        <v>0</v>
      </c>
    </row>
    <row r="424" spans="1:12" s="9" customFormat="1" ht="38.25" x14ac:dyDescent="0.25">
      <c r="A424" s="51"/>
      <c r="B424" s="52"/>
      <c r="C424" s="17" t="s">
        <v>105</v>
      </c>
      <c r="D424" s="25"/>
      <c r="E424" s="19">
        <f t="shared" ref="E424:E446" si="88">SUM(F424:L424)</f>
        <v>0</v>
      </c>
      <c r="F424" s="19">
        <f t="shared" ref="F424:L424" si="89">F425+F427+F444+F445+F446</f>
        <v>0</v>
      </c>
      <c r="G424" s="19">
        <f t="shared" si="89"/>
        <v>0</v>
      </c>
      <c r="H424" s="19">
        <f t="shared" si="89"/>
        <v>0</v>
      </c>
      <c r="I424" s="19">
        <f t="shared" si="89"/>
        <v>0</v>
      </c>
      <c r="J424" s="19">
        <f t="shared" si="89"/>
        <v>0</v>
      </c>
      <c r="K424" s="19">
        <f t="shared" si="89"/>
        <v>0</v>
      </c>
      <c r="L424" s="19">
        <f t="shared" si="89"/>
        <v>0</v>
      </c>
    </row>
    <row r="425" spans="1:12" s="9" customFormat="1" ht="25.5" x14ac:dyDescent="0.25">
      <c r="A425" s="51"/>
      <c r="B425" s="52"/>
      <c r="C425" s="17" t="s">
        <v>106</v>
      </c>
      <c r="D425" s="25"/>
      <c r="E425" s="19">
        <f t="shared" si="88"/>
        <v>0</v>
      </c>
      <c r="F425" s="19">
        <v>0</v>
      </c>
      <c r="G425" s="19">
        <v>0</v>
      </c>
      <c r="H425" s="19">
        <v>0</v>
      </c>
      <c r="I425" s="19">
        <v>0</v>
      </c>
      <c r="J425" s="19">
        <v>0</v>
      </c>
      <c r="K425" s="19">
        <v>0</v>
      </c>
      <c r="L425" s="19">
        <v>0</v>
      </c>
    </row>
    <row r="426" spans="1:12" s="9" customFormat="1" ht="51" x14ac:dyDescent="0.25">
      <c r="A426" s="51"/>
      <c r="B426" s="52"/>
      <c r="C426" s="17" t="s">
        <v>107</v>
      </c>
      <c r="D426" s="25"/>
      <c r="E426" s="19">
        <f t="shared" si="88"/>
        <v>0</v>
      </c>
      <c r="F426" s="19">
        <v>0</v>
      </c>
      <c r="G426" s="19">
        <v>0</v>
      </c>
      <c r="H426" s="19">
        <v>0</v>
      </c>
      <c r="I426" s="19">
        <v>0</v>
      </c>
      <c r="J426" s="19">
        <v>0</v>
      </c>
      <c r="K426" s="19">
        <v>0</v>
      </c>
      <c r="L426" s="19">
        <v>0</v>
      </c>
    </row>
    <row r="427" spans="1:12" s="9" customFormat="1" ht="25.5" x14ac:dyDescent="0.25">
      <c r="A427" s="51"/>
      <c r="B427" s="52"/>
      <c r="C427" s="17" t="s">
        <v>108</v>
      </c>
      <c r="D427" s="18">
        <v>810</v>
      </c>
      <c r="E427" s="19">
        <f t="shared" si="88"/>
        <v>0</v>
      </c>
      <c r="F427" s="19">
        <f t="shared" ref="F427:L427" si="90">SUM(F428:F443)</f>
        <v>0</v>
      </c>
      <c r="G427" s="19">
        <f t="shared" si="90"/>
        <v>0</v>
      </c>
      <c r="H427" s="19">
        <f t="shared" si="90"/>
        <v>0</v>
      </c>
      <c r="I427" s="19">
        <f t="shared" si="90"/>
        <v>0</v>
      </c>
      <c r="J427" s="19">
        <f t="shared" si="90"/>
        <v>0</v>
      </c>
      <c r="K427" s="19">
        <f t="shared" si="90"/>
        <v>0</v>
      </c>
      <c r="L427" s="19">
        <f t="shared" si="90"/>
        <v>0</v>
      </c>
    </row>
    <row r="428" spans="1:12" s="9" customFormat="1" ht="15" hidden="1" x14ac:dyDescent="0.25">
      <c r="A428" s="51"/>
      <c r="B428" s="52"/>
      <c r="C428" s="17"/>
      <c r="D428" s="25">
        <v>804</v>
      </c>
      <c r="E428" s="19">
        <f t="shared" si="88"/>
        <v>0</v>
      </c>
      <c r="F428" s="19">
        <v>0</v>
      </c>
      <c r="G428" s="19">
        <v>0</v>
      </c>
      <c r="H428" s="19">
        <v>0</v>
      </c>
      <c r="I428" s="19">
        <v>0</v>
      </c>
      <c r="J428" s="19">
        <v>0</v>
      </c>
      <c r="K428" s="19">
        <v>0</v>
      </c>
      <c r="L428" s="19">
        <v>0</v>
      </c>
    </row>
    <row r="429" spans="1:12" s="9" customFormat="1" ht="15" hidden="1" x14ac:dyDescent="0.25">
      <c r="A429" s="51"/>
      <c r="B429" s="52"/>
      <c r="C429" s="17"/>
      <c r="D429" s="25">
        <v>808</v>
      </c>
      <c r="E429" s="19">
        <f t="shared" si="88"/>
        <v>0</v>
      </c>
      <c r="F429" s="19">
        <v>0</v>
      </c>
      <c r="G429" s="19">
        <v>0</v>
      </c>
      <c r="H429" s="19">
        <v>0</v>
      </c>
      <c r="I429" s="19">
        <v>0</v>
      </c>
      <c r="J429" s="19">
        <v>0</v>
      </c>
      <c r="K429" s="19">
        <v>0</v>
      </c>
      <c r="L429" s="19">
        <v>0</v>
      </c>
    </row>
    <row r="430" spans="1:12" s="9" customFormat="1" ht="15" hidden="1" x14ac:dyDescent="0.25">
      <c r="A430" s="51"/>
      <c r="B430" s="52"/>
      <c r="C430" s="17"/>
      <c r="D430" s="25">
        <v>810</v>
      </c>
      <c r="E430" s="19">
        <f t="shared" si="88"/>
        <v>0</v>
      </c>
      <c r="F430" s="19">
        <v>0</v>
      </c>
      <c r="G430" s="19">
        <v>0</v>
      </c>
      <c r="H430" s="19">
        <v>0</v>
      </c>
      <c r="I430" s="19">
        <v>0</v>
      </c>
      <c r="J430" s="19">
        <v>0</v>
      </c>
      <c r="K430" s="19">
        <v>0</v>
      </c>
      <c r="L430" s="19">
        <v>0</v>
      </c>
    </row>
    <row r="431" spans="1:12" s="9" customFormat="1" ht="15" hidden="1" x14ac:dyDescent="0.25">
      <c r="A431" s="51"/>
      <c r="B431" s="52"/>
      <c r="C431" s="17"/>
      <c r="D431" s="25">
        <v>812</v>
      </c>
      <c r="E431" s="19">
        <f t="shared" si="88"/>
        <v>0</v>
      </c>
      <c r="F431" s="19"/>
      <c r="G431" s="19"/>
      <c r="H431" s="19"/>
      <c r="I431" s="19"/>
      <c r="J431" s="19"/>
      <c r="K431" s="19"/>
      <c r="L431" s="19"/>
    </row>
    <row r="432" spans="1:12" s="9" customFormat="1" ht="15" hidden="1" x14ac:dyDescent="0.25">
      <c r="A432" s="51"/>
      <c r="B432" s="52"/>
      <c r="C432" s="17"/>
      <c r="D432" s="25">
        <v>813</v>
      </c>
      <c r="E432" s="19">
        <f t="shared" si="88"/>
        <v>0</v>
      </c>
      <c r="F432" s="19">
        <v>0</v>
      </c>
      <c r="G432" s="19">
        <v>0</v>
      </c>
      <c r="H432" s="19">
        <v>0</v>
      </c>
      <c r="I432" s="19">
        <v>0</v>
      </c>
      <c r="J432" s="19">
        <v>0</v>
      </c>
      <c r="K432" s="19">
        <v>0</v>
      </c>
      <c r="L432" s="19">
        <v>0</v>
      </c>
    </row>
    <row r="433" spans="1:12" s="9" customFormat="1" ht="15" hidden="1" x14ac:dyDescent="0.25">
      <c r="A433" s="51"/>
      <c r="B433" s="52"/>
      <c r="C433" s="17"/>
      <c r="D433" s="25">
        <v>814</v>
      </c>
      <c r="E433" s="19">
        <f t="shared" si="88"/>
        <v>0</v>
      </c>
      <c r="F433" s="19">
        <v>0</v>
      </c>
      <c r="G433" s="19">
        <v>0</v>
      </c>
      <c r="H433" s="19">
        <v>0</v>
      </c>
      <c r="I433" s="19">
        <v>0</v>
      </c>
      <c r="J433" s="19">
        <v>0</v>
      </c>
      <c r="K433" s="19">
        <v>0</v>
      </c>
      <c r="L433" s="19">
        <v>0</v>
      </c>
    </row>
    <row r="434" spans="1:12" s="9" customFormat="1" ht="15" hidden="1" x14ac:dyDescent="0.25">
      <c r="A434" s="51"/>
      <c r="B434" s="52"/>
      <c r="C434" s="17"/>
      <c r="D434" s="25">
        <v>815</v>
      </c>
      <c r="E434" s="19">
        <f t="shared" si="88"/>
        <v>0</v>
      </c>
      <c r="F434" s="19">
        <v>0</v>
      </c>
      <c r="G434" s="19">
        <v>0</v>
      </c>
      <c r="H434" s="19">
        <v>0</v>
      </c>
      <c r="I434" s="19">
        <v>0</v>
      </c>
      <c r="J434" s="19">
        <v>0</v>
      </c>
      <c r="K434" s="19">
        <v>0</v>
      </c>
      <c r="L434" s="19">
        <v>0</v>
      </c>
    </row>
    <row r="435" spans="1:12" s="9" customFormat="1" ht="15" hidden="1" x14ac:dyDescent="0.25">
      <c r="A435" s="51"/>
      <c r="B435" s="52"/>
      <c r="C435" s="17"/>
      <c r="D435" s="25">
        <v>816</v>
      </c>
      <c r="E435" s="19">
        <f t="shared" si="88"/>
        <v>0</v>
      </c>
      <c r="F435" s="19">
        <v>0</v>
      </c>
      <c r="G435" s="19">
        <v>0</v>
      </c>
      <c r="H435" s="19">
        <v>0</v>
      </c>
      <c r="I435" s="19">
        <v>0</v>
      </c>
      <c r="J435" s="19">
        <v>0</v>
      </c>
      <c r="K435" s="19">
        <v>0</v>
      </c>
      <c r="L435" s="19">
        <v>0</v>
      </c>
    </row>
    <row r="436" spans="1:12" s="9" customFormat="1" ht="15" hidden="1" x14ac:dyDescent="0.25">
      <c r="A436" s="51"/>
      <c r="B436" s="52"/>
      <c r="C436" s="17"/>
      <c r="D436" s="25">
        <v>819</v>
      </c>
      <c r="E436" s="19">
        <f t="shared" si="88"/>
        <v>0</v>
      </c>
      <c r="F436" s="19">
        <v>0</v>
      </c>
      <c r="G436" s="19">
        <v>0</v>
      </c>
      <c r="H436" s="19">
        <v>0</v>
      </c>
      <c r="I436" s="19">
        <v>0</v>
      </c>
      <c r="J436" s="19">
        <v>0</v>
      </c>
      <c r="K436" s="19">
        <v>0</v>
      </c>
      <c r="L436" s="19">
        <v>0</v>
      </c>
    </row>
    <row r="437" spans="1:12" s="9" customFormat="1" ht="15" hidden="1" x14ac:dyDescent="0.25">
      <c r="A437" s="51"/>
      <c r="B437" s="52"/>
      <c r="C437" s="17"/>
      <c r="D437" s="25">
        <v>826</v>
      </c>
      <c r="E437" s="19">
        <f t="shared" si="88"/>
        <v>0</v>
      </c>
      <c r="F437" s="19">
        <v>0</v>
      </c>
      <c r="G437" s="19">
        <v>0</v>
      </c>
      <c r="H437" s="19">
        <v>0</v>
      </c>
      <c r="I437" s="19">
        <v>0</v>
      </c>
      <c r="J437" s="19">
        <v>0</v>
      </c>
      <c r="K437" s="19">
        <v>0</v>
      </c>
      <c r="L437" s="19">
        <v>0</v>
      </c>
    </row>
    <row r="438" spans="1:12" s="9" customFormat="1" ht="15" hidden="1" x14ac:dyDescent="0.25">
      <c r="A438" s="51"/>
      <c r="B438" s="52"/>
      <c r="C438" s="17"/>
      <c r="D438" s="25">
        <v>829</v>
      </c>
      <c r="E438" s="19">
        <f t="shared" si="88"/>
        <v>0</v>
      </c>
      <c r="F438" s="19">
        <v>0</v>
      </c>
      <c r="G438" s="19">
        <v>0</v>
      </c>
      <c r="H438" s="19">
        <v>0</v>
      </c>
      <c r="I438" s="19">
        <v>0</v>
      </c>
      <c r="J438" s="19">
        <v>0</v>
      </c>
      <c r="K438" s="19">
        <v>0</v>
      </c>
      <c r="L438" s="19">
        <v>0</v>
      </c>
    </row>
    <row r="439" spans="1:12" s="9" customFormat="1" ht="15" hidden="1" x14ac:dyDescent="0.25">
      <c r="A439" s="51"/>
      <c r="B439" s="52"/>
      <c r="C439" s="17"/>
      <c r="D439" s="25">
        <v>832</v>
      </c>
      <c r="E439" s="19">
        <f t="shared" si="88"/>
        <v>0</v>
      </c>
      <c r="F439" s="19">
        <v>0</v>
      </c>
      <c r="G439" s="19">
        <v>0</v>
      </c>
      <c r="H439" s="19">
        <v>0</v>
      </c>
      <c r="I439" s="19">
        <v>0</v>
      </c>
      <c r="J439" s="19">
        <v>0</v>
      </c>
      <c r="K439" s="19">
        <v>0</v>
      </c>
      <c r="L439" s="19">
        <v>0</v>
      </c>
    </row>
    <row r="440" spans="1:12" s="9" customFormat="1" ht="15" hidden="1" x14ac:dyDescent="0.25">
      <c r="A440" s="51"/>
      <c r="B440" s="52"/>
      <c r="C440" s="17"/>
      <c r="D440" s="25">
        <v>843</v>
      </c>
      <c r="E440" s="19">
        <f t="shared" si="88"/>
        <v>0</v>
      </c>
      <c r="F440" s="19">
        <v>0</v>
      </c>
      <c r="G440" s="19">
        <v>0</v>
      </c>
      <c r="H440" s="19">
        <v>0</v>
      </c>
      <c r="I440" s="19">
        <v>0</v>
      </c>
      <c r="J440" s="19">
        <v>0</v>
      </c>
      <c r="K440" s="19">
        <v>0</v>
      </c>
      <c r="L440" s="19">
        <v>0</v>
      </c>
    </row>
    <row r="441" spans="1:12" s="9" customFormat="1" ht="15" hidden="1" x14ac:dyDescent="0.25">
      <c r="A441" s="51"/>
      <c r="B441" s="52"/>
      <c r="C441" s="17"/>
      <c r="D441" s="25">
        <v>847</v>
      </c>
      <c r="E441" s="19">
        <f t="shared" si="88"/>
        <v>0</v>
      </c>
      <c r="F441" s="19">
        <v>0</v>
      </c>
      <c r="G441" s="19">
        <v>0</v>
      </c>
      <c r="H441" s="19">
        <v>0</v>
      </c>
      <c r="I441" s="19">
        <v>0</v>
      </c>
      <c r="J441" s="19">
        <v>0</v>
      </c>
      <c r="K441" s="19">
        <v>0</v>
      </c>
      <c r="L441" s="19">
        <v>0</v>
      </c>
    </row>
    <row r="442" spans="1:12" s="9" customFormat="1" ht="15" hidden="1" x14ac:dyDescent="0.25">
      <c r="A442" s="51"/>
      <c r="B442" s="52"/>
      <c r="C442" s="17"/>
      <c r="D442" s="25">
        <v>848</v>
      </c>
      <c r="E442" s="19">
        <f t="shared" si="88"/>
        <v>0</v>
      </c>
      <c r="F442" s="19">
        <v>0</v>
      </c>
      <c r="G442" s="19">
        <v>0</v>
      </c>
      <c r="H442" s="19">
        <v>0</v>
      </c>
      <c r="I442" s="19">
        <v>0</v>
      </c>
      <c r="J442" s="19">
        <v>0</v>
      </c>
      <c r="K442" s="19">
        <v>0</v>
      </c>
      <c r="L442" s="19">
        <v>0</v>
      </c>
    </row>
    <row r="443" spans="1:12" s="9" customFormat="1" ht="15" hidden="1" x14ac:dyDescent="0.25">
      <c r="A443" s="51"/>
      <c r="B443" s="52"/>
      <c r="C443" s="17"/>
      <c r="D443" s="25">
        <v>857</v>
      </c>
      <c r="E443" s="19">
        <f t="shared" si="88"/>
        <v>0</v>
      </c>
      <c r="F443" s="19">
        <v>0</v>
      </c>
      <c r="G443" s="19">
        <v>0</v>
      </c>
      <c r="H443" s="19">
        <v>0</v>
      </c>
      <c r="I443" s="19">
        <v>0</v>
      </c>
      <c r="J443" s="19">
        <v>0</v>
      </c>
      <c r="K443" s="19">
        <v>0</v>
      </c>
      <c r="L443" s="19">
        <v>0</v>
      </c>
    </row>
    <row r="444" spans="1:12" s="9" customFormat="1" ht="25.5" x14ac:dyDescent="0.25">
      <c r="A444" s="51"/>
      <c r="B444" s="52"/>
      <c r="C444" s="17" t="s">
        <v>109</v>
      </c>
      <c r="D444" s="25"/>
      <c r="E444" s="19">
        <f t="shared" si="88"/>
        <v>0</v>
      </c>
      <c r="F444" s="19">
        <v>0</v>
      </c>
      <c r="G444" s="19">
        <v>0</v>
      </c>
      <c r="H444" s="19">
        <v>0</v>
      </c>
      <c r="I444" s="19">
        <v>0</v>
      </c>
      <c r="J444" s="19">
        <v>0</v>
      </c>
      <c r="K444" s="19">
        <v>0</v>
      </c>
      <c r="L444" s="19">
        <v>0</v>
      </c>
    </row>
    <row r="445" spans="1:12" s="9" customFormat="1" ht="25.5" x14ac:dyDescent="0.25">
      <c r="A445" s="51"/>
      <c r="B445" s="52"/>
      <c r="C445" s="17" t="s">
        <v>110</v>
      </c>
      <c r="D445" s="25"/>
      <c r="E445" s="19">
        <f t="shared" si="88"/>
        <v>0</v>
      </c>
      <c r="F445" s="19">
        <v>0</v>
      </c>
      <c r="G445" s="19">
        <v>0</v>
      </c>
      <c r="H445" s="19">
        <v>0</v>
      </c>
      <c r="I445" s="19">
        <v>0</v>
      </c>
      <c r="J445" s="19">
        <v>0</v>
      </c>
      <c r="K445" s="19">
        <v>0</v>
      </c>
      <c r="L445" s="19">
        <v>0</v>
      </c>
    </row>
    <row r="446" spans="1:12" s="9" customFormat="1" ht="40.5" customHeight="1" x14ac:dyDescent="0.25">
      <c r="A446" s="51"/>
      <c r="B446" s="52"/>
      <c r="C446" s="17" t="s">
        <v>111</v>
      </c>
      <c r="D446" s="25"/>
      <c r="E446" s="19">
        <f t="shared" si="88"/>
        <v>0</v>
      </c>
      <c r="F446" s="19">
        <v>0</v>
      </c>
      <c r="G446" s="19">
        <v>0</v>
      </c>
      <c r="H446" s="19">
        <v>0</v>
      </c>
      <c r="I446" s="19">
        <v>0</v>
      </c>
      <c r="J446" s="19">
        <v>0</v>
      </c>
      <c r="K446" s="19">
        <v>0</v>
      </c>
      <c r="L446" s="19">
        <v>0</v>
      </c>
    </row>
    <row r="447" spans="1:12" s="9" customFormat="1" ht="15" x14ac:dyDescent="0.25">
      <c r="A447" s="51" t="s">
        <v>46</v>
      </c>
      <c r="B447" s="52" t="s">
        <v>47</v>
      </c>
      <c r="C447" s="17" t="s">
        <v>103</v>
      </c>
      <c r="D447" s="25"/>
      <c r="E447" s="19">
        <f>SUM(F447:L447)</f>
        <v>649444.64119999995</v>
      </c>
      <c r="F447" s="19">
        <f t="shared" ref="F447:L447" si="91">F448+F450</f>
        <v>0</v>
      </c>
      <c r="G447" s="19">
        <f t="shared" si="91"/>
        <v>0</v>
      </c>
      <c r="H447" s="19">
        <f t="shared" si="91"/>
        <v>526682.07120000001</v>
      </c>
      <c r="I447" s="19">
        <f t="shared" si="91"/>
        <v>32742.59</v>
      </c>
      <c r="J447" s="19">
        <f t="shared" si="91"/>
        <v>90019.98</v>
      </c>
      <c r="K447" s="19">
        <f t="shared" si="91"/>
        <v>0</v>
      </c>
      <c r="L447" s="19">
        <f t="shared" si="91"/>
        <v>0</v>
      </c>
    </row>
    <row r="448" spans="1:12" s="9" customFormat="1" ht="38.25" x14ac:dyDescent="0.25">
      <c r="A448" s="51"/>
      <c r="B448" s="52"/>
      <c r="C448" s="17" t="s">
        <v>105</v>
      </c>
      <c r="D448" s="25"/>
      <c r="E448" s="19">
        <f t="shared" ref="E448:E467" si="92">SUM(F448:I448)</f>
        <v>559424.66119999997</v>
      </c>
      <c r="F448" s="19">
        <f t="shared" ref="F448:L448" si="93">F449+F451+F468+F469+F470</f>
        <v>0</v>
      </c>
      <c r="G448" s="19">
        <f t="shared" si="93"/>
        <v>0</v>
      </c>
      <c r="H448" s="19">
        <f t="shared" si="93"/>
        <v>526682.07120000001</v>
      </c>
      <c r="I448" s="19">
        <f t="shared" si="93"/>
        <v>32742.59</v>
      </c>
      <c r="J448" s="19">
        <f t="shared" si="93"/>
        <v>90019.98</v>
      </c>
      <c r="K448" s="19">
        <f t="shared" si="93"/>
        <v>0</v>
      </c>
      <c r="L448" s="19">
        <f t="shared" si="93"/>
        <v>0</v>
      </c>
    </row>
    <row r="449" spans="1:12" s="9" customFormat="1" ht="25.5" x14ac:dyDescent="0.25">
      <c r="A449" s="51"/>
      <c r="B449" s="52"/>
      <c r="C449" s="17" t="s">
        <v>106</v>
      </c>
      <c r="D449" s="25"/>
      <c r="E449" s="19">
        <f t="shared" si="92"/>
        <v>0</v>
      </c>
      <c r="F449" s="19">
        <v>0</v>
      </c>
      <c r="G449" s="19">
        <v>0</v>
      </c>
      <c r="H449" s="19">
        <v>0</v>
      </c>
      <c r="I449" s="19">
        <v>0</v>
      </c>
      <c r="J449" s="19">
        <v>0</v>
      </c>
      <c r="K449" s="19">
        <v>0</v>
      </c>
      <c r="L449" s="19">
        <v>0</v>
      </c>
    </row>
    <row r="450" spans="1:12" s="9" customFormat="1" ht="51" x14ac:dyDescent="0.25">
      <c r="A450" s="51"/>
      <c r="B450" s="52"/>
      <c r="C450" s="17" t="s">
        <v>107</v>
      </c>
      <c r="D450" s="25"/>
      <c r="E450" s="19">
        <f t="shared" si="92"/>
        <v>0</v>
      </c>
      <c r="F450" s="19">
        <v>0</v>
      </c>
      <c r="G450" s="19">
        <v>0</v>
      </c>
      <c r="H450" s="19">
        <v>0</v>
      </c>
      <c r="I450" s="19">
        <v>0</v>
      </c>
      <c r="J450" s="19">
        <v>0</v>
      </c>
      <c r="K450" s="19">
        <v>0</v>
      </c>
      <c r="L450" s="19">
        <v>0</v>
      </c>
    </row>
    <row r="451" spans="1:12" s="9" customFormat="1" ht="25.5" x14ac:dyDescent="0.25">
      <c r="A451" s="51"/>
      <c r="B451" s="52"/>
      <c r="C451" s="17" t="s">
        <v>108</v>
      </c>
      <c r="D451" s="18">
        <v>810</v>
      </c>
      <c r="E451" s="19">
        <f t="shared" si="92"/>
        <v>559424.66119999997</v>
      </c>
      <c r="F451" s="19">
        <f t="shared" ref="F451:L451" si="94">SUM(F452:F467)</f>
        <v>0</v>
      </c>
      <c r="G451" s="19">
        <f t="shared" si="94"/>
        <v>0</v>
      </c>
      <c r="H451" s="19">
        <f>H454</f>
        <v>526682.07120000001</v>
      </c>
      <c r="I451" s="19">
        <f t="shared" si="94"/>
        <v>32742.59</v>
      </c>
      <c r="J451" s="19">
        <v>90019.98</v>
      </c>
      <c r="K451" s="19">
        <f t="shared" si="94"/>
        <v>0</v>
      </c>
      <c r="L451" s="19">
        <f t="shared" si="94"/>
        <v>0</v>
      </c>
    </row>
    <row r="452" spans="1:12" s="9" customFormat="1" ht="15" hidden="1" x14ac:dyDescent="0.25">
      <c r="A452" s="51"/>
      <c r="B452" s="52"/>
      <c r="C452" s="17"/>
      <c r="D452" s="25">
        <v>804</v>
      </c>
      <c r="E452" s="19">
        <f t="shared" si="92"/>
        <v>0</v>
      </c>
      <c r="F452" s="19">
        <v>0</v>
      </c>
      <c r="G452" s="19">
        <v>0</v>
      </c>
      <c r="H452" s="19">
        <v>0</v>
      </c>
      <c r="I452" s="19">
        <v>0</v>
      </c>
      <c r="J452" s="19">
        <v>0</v>
      </c>
      <c r="K452" s="19">
        <v>0</v>
      </c>
      <c r="L452" s="19">
        <v>0</v>
      </c>
    </row>
    <row r="453" spans="1:12" s="9" customFormat="1" ht="15" hidden="1" x14ac:dyDescent="0.25">
      <c r="A453" s="51"/>
      <c r="B453" s="52"/>
      <c r="C453" s="17"/>
      <c r="D453" s="25">
        <v>808</v>
      </c>
      <c r="E453" s="19">
        <f t="shared" si="92"/>
        <v>0</v>
      </c>
      <c r="F453" s="19">
        <v>0</v>
      </c>
      <c r="G453" s="19">
        <v>0</v>
      </c>
      <c r="H453" s="19">
        <v>0</v>
      </c>
      <c r="I453" s="19">
        <v>0</v>
      </c>
      <c r="J453" s="19">
        <v>0</v>
      </c>
      <c r="K453" s="19">
        <v>0</v>
      </c>
      <c r="L453" s="19">
        <v>0</v>
      </c>
    </row>
    <row r="454" spans="1:12" s="9" customFormat="1" ht="15" hidden="1" x14ac:dyDescent="0.25">
      <c r="A454" s="51"/>
      <c r="B454" s="52"/>
      <c r="C454" s="17"/>
      <c r="D454" s="25">
        <v>810</v>
      </c>
      <c r="E454" s="19">
        <f t="shared" si="92"/>
        <v>559424.66119999997</v>
      </c>
      <c r="F454" s="19">
        <v>0</v>
      </c>
      <c r="G454" s="19">
        <v>0</v>
      </c>
      <c r="H454" s="19">
        <v>526682.07120000001</v>
      </c>
      <c r="I454" s="19">
        <v>32742.59</v>
      </c>
      <c r="J454" s="19">
        <v>0</v>
      </c>
      <c r="K454" s="19">
        <v>0</v>
      </c>
      <c r="L454" s="19">
        <v>0</v>
      </c>
    </row>
    <row r="455" spans="1:12" s="9" customFormat="1" ht="15" hidden="1" x14ac:dyDescent="0.25">
      <c r="A455" s="51"/>
      <c r="B455" s="52"/>
      <c r="C455" s="17"/>
      <c r="D455" s="25">
        <v>812</v>
      </c>
      <c r="E455" s="19">
        <f t="shared" si="92"/>
        <v>0</v>
      </c>
      <c r="F455" s="19"/>
      <c r="G455" s="19"/>
      <c r="H455" s="19"/>
      <c r="I455" s="19"/>
      <c r="J455" s="19"/>
      <c r="K455" s="19"/>
      <c r="L455" s="19"/>
    </row>
    <row r="456" spans="1:12" s="9" customFormat="1" ht="15" hidden="1" x14ac:dyDescent="0.25">
      <c r="A456" s="51"/>
      <c r="B456" s="52"/>
      <c r="C456" s="17"/>
      <c r="D456" s="25">
        <v>813</v>
      </c>
      <c r="E456" s="19">
        <f t="shared" si="92"/>
        <v>0</v>
      </c>
      <c r="F456" s="19">
        <v>0</v>
      </c>
      <c r="G456" s="19">
        <v>0</v>
      </c>
      <c r="H456" s="19">
        <v>0</v>
      </c>
      <c r="I456" s="19">
        <v>0</v>
      </c>
      <c r="J456" s="19">
        <v>0</v>
      </c>
      <c r="K456" s="19">
        <v>0</v>
      </c>
      <c r="L456" s="19">
        <v>0</v>
      </c>
    </row>
    <row r="457" spans="1:12" s="9" customFormat="1" ht="15" hidden="1" x14ac:dyDescent="0.25">
      <c r="A457" s="51"/>
      <c r="B457" s="52"/>
      <c r="C457" s="17"/>
      <c r="D457" s="25">
        <v>814</v>
      </c>
      <c r="E457" s="19">
        <f t="shared" si="92"/>
        <v>0</v>
      </c>
      <c r="F457" s="19">
        <v>0</v>
      </c>
      <c r="G457" s="19">
        <v>0</v>
      </c>
      <c r="H457" s="19">
        <v>0</v>
      </c>
      <c r="I457" s="19">
        <v>0</v>
      </c>
      <c r="J457" s="19">
        <v>0</v>
      </c>
      <c r="K457" s="19">
        <v>0</v>
      </c>
      <c r="L457" s="19">
        <v>0</v>
      </c>
    </row>
    <row r="458" spans="1:12" s="9" customFormat="1" ht="15" hidden="1" x14ac:dyDescent="0.25">
      <c r="A458" s="51"/>
      <c r="B458" s="52"/>
      <c r="C458" s="17"/>
      <c r="D458" s="25">
        <v>815</v>
      </c>
      <c r="E458" s="19">
        <f t="shared" si="92"/>
        <v>0</v>
      </c>
      <c r="F458" s="19">
        <v>0</v>
      </c>
      <c r="G458" s="19">
        <v>0</v>
      </c>
      <c r="H458" s="19">
        <v>0</v>
      </c>
      <c r="I458" s="19">
        <v>0</v>
      </c>
      <c r="J458" s="19">
        <v>0</v>
      </c>
      <c r="K458" s="19">
        <v>0</v>
      </c>
      <c r="L458" s="19">
        <v>0</v>
      </c>
    </row>
    <row r="459" spans="1:12" s="9" customFormat="1" ht="15" hidden="1" x14ac:dyDescent="0.25">
      <c r="A459" s="51"/>
      <c r="B459" s="52"/>
      <c r="C459" s="17"/>
      <c r="D459" s="25">
        <v>816</v>
      </c>
      <c r="E459" s="19">
        <f t="shared" si="92"/>
        <v>0</v>
      </c>
      <c r="F459" s="19">
        <v>0</v>
      </c>
      <c r="G459" s="19">
        <v>0</v>
      </c>
      <c r="H459" s="19">
        <v>0</v>
      </c>
      <c r="I459" s="19">
        <v>0</v>
      </c>
      <c r="J459" s="19">
        <v>0</v>
      </c>
      <c r="K459" s="19">
        <v>0</v>
      </c>
      <c r="L459" s="19">
        <v>0</v>
      </c>
    </row>
    <row r="460" spans="1:12" s="9" customFormat="1" ht="15" hidden="1" x14ac:dyDescent="0.25">
      <c r="A460" s="51"/>
      <c r="B460" s="52"/>
      <c r="C460" s="17"/>
      <c r="D460" s="25">
        <v>819</v>
      </c>
      <c r="E460" s="19">
        <f t="shared" si="92"/>
        <v>0</v>
      </c>
      <c r="F460" s="19">
        <v>0</v>
      </c>
      <c r="G460" s="19">
        <v>0</v>
      </c>
      <c r="H460" s="19">
        <v>0</v>
      </c>
      <c r="I460" s="19">
        <v>0</v>
      </c>
      <c r="J460" s="19">
        <v>0</v>
      </c>
      <c r="K460" s="19">
        <v>0</v>
      </c>
      <c r="L460" s="19">
        <v>0</v>
      </c>
    </row>
    <row r="461" spans="1:12" s="9" customFormat="1" ht="15" hidden="1" x14ac:dyDescent="0.25">
      <c r="A461" s="51"/>
      <c r="B461" s="52"/>
      <c r="C461" s="17"/>
      <c r="D461" s="25">
        <v>826</v>
      </c>
      <c r="E461" s="19">
        <f t="shared" si="92"/>
        <v>0</v>
      </c>
      <c r="F461" s="19">
        <v>0</v>
      </c>
      <c r="G461" s="19">
        <v>0</v>
      </c>
      <c r="H461" s="19">
        <v>0</v>
      </c>
      <c r="I461" s="19">
        <v>0</v>
      </c>
      <c r="J461" s="19">
        <v>0</v>
      </c>
      <c r="K461" s="19">
        <v>0</v>
      </c>
      <c r="L461" s="19">
        <v>0</v>
      </c>
    </row>
    <row r="462" spans="1:12" s="9" customFormat="1" ht="15" hidden="1" x14ac:dyDescent="0.25">
      <c r="A462" s="51"/>
      <c r="B462" s="52"/>
      <c r="C462" s="17"/>
      <c r="D462" s="25">
        <v>829</v>
      </c>
      <c r="E462" s="19">
        <f t="shared" si="92"/>
        <v>0</v>
      </c>
      <c r="F462" s="19">
        <v>0</v>
      </c>
      <c r="G462" s="19">
        <v>0</v>
      </c>
      <c r="H462" s="19">
        <v>0</v>
      </c>
      <c r="I462" s="19">
        <v>0</v>
      </c>
      <c r="J462" s="19">
        <v>0</v>
      </c>
      <c r="K462" s="19">
        <v>0</v>
      </c>
      <c r="L462" s="19">
        <v>0</v>
      </c>
    </row>
    <row r="463" spans="1:12" s="9" customFormat="1" ht="15" hidden="1" x14ac:dyDescent="0.25">
      <c r="A463" s="51"/>
      <c r="B463" s="52"/>
      <c r="C463" s="17"/>
      <c r="D463" s="25">
        <v>832</v>
      </c>
      <c r="E463" s="19">
        <f t="shared" si="92"/>
        <v>0</v>
      </c>
      <c r="F463" s="19">
        <v>0</v>
      </c>
      <c r="G463" s="19">
        <v>0</v>
      </c>
      <c r="H463" s="19">
        <v>0</v>
      </c>
      <c r="I463" s="19">
        <v>0</v>
      </c>
      <c r="J463" s="19">
        <v>0</v>
      </c>
      <c r="K463" s="19">
        <v>0</v>
      </c>
      <c r="L463" s="19">
        <v>0</v>
      </c>
    </row>
    <row r="464" spans="1:12" s="9" customFormat="1" ht="15" hidden="1" x14ac:dyDescent="0.25">
      <c r="A464" s="51"/>
      <c r="B464" s="52"/>
      <c r="C464" s="17"/>
      <c r="D464" s="25">
        <v>843</v>
      </c>
      <c r="E464" s="19">
        <f t="shared" si="92"/>
        <v>0</v>
      </c>
      <c r="F464" s="19">
        <v>0</v>
      </c>
      <c r="G464" s="19">
        <v>0</v>
      </c>
      <c r="H464" s="19">
        <v>0</v>
      </c>
      <c r="I464" s="19">
        <v>0</v>
      </c>
      <c r="J464" s="19">
        <v>0</v>
      </c>
      <c r="K464" s="19">
        <v>0</v>
      </c>
      <c r="L464" s="19">
        <v>0</v>
      </c>
    </row>
    <row r="465" spans="1:12" s="9" customFormat="1" ht="15" hidden="1" x14ac:dyDescent="0.25">
      <c r="A465" s="51"/>
      <c r="B465" s="52"/>
      <c r="C465" s="17"/>
      <c r="D465" s="25">
        <v>847</v>
      </c>
      <c r="E465" s="19">
        <f t="shared" si="92"/>
        <v>0</v>
      </c>
      <c r="F465" s="19">
        <v>0</v>
      </c>
      <c r="G465" s="19">
        <v>0</v>
      </c>
      <c r="H465" s="19">
        <v>0</v>
      </c>
      <c r="I465" s="19">
        <v>0</v>
      </c>
      <c r="J465" s="19">
        <v>0</v>
      </c>
      <c r="K465" s="19">
        <v>0</v>
      </c>
      <c r="L465" s="19">
        <v>0</v>
      </c>
    </row>
    <row r="466" spans="1:12" s="9" customFormat="1" ht="15" hidden="1" x14ac:dyDescent="0.25">
      <c r="A466" s="51"/>
      <c r="B466" s="52"/>
      <c r="C466" s="17"/>
      <c r="D466" s="25">
        <v>848</v>
      </c>
      <c r="E466" s="19">
        <f t="shared" si="92"/>
        <v>0</v>
      </c>
      <c r="F466" s="19">
        <v>0</v>
      </c>
      <c r="G466" s="19">
        <v>0</v>
      </c>
      <c r="H466" s="19">
        <v>0</v>
      </c>
      <c r="I466" s="19">
        <v>0</v>
      </c>
      <c r="J466" s="19">
        <v>0</v>
      </c>
      <c r="K466" s="19">
        <v>0</v>
      </c>
      <c r="L466" s="19">
        <v>0</v>
      </c>
    </row>
    <row r="467" spans="1:12" s="9" customFormat="1" ht="15" hidden="1" x14ac:dyDescent="0.25">
      <c r="A467" s="51"/>
      <c r="B467" s="52"/>
      <c r="C467" s="17"/>
      <c r="D467" s="25">
        <v>857</v>
      </c>
      <c r="E467" s="19">
        <f t="shared" si="92"/>
        <v>0</v>
      </c>
      <c r="F467" s="19">
        <v>0</v>
      </c>
      <c r="G467" s="19">
        <v>0</v>
      </c>
      <c r="H467" s="19">
        <v>0</v>
      </c>
      <c r="I467" s="19">
        <v>0</v>
      </c>
      <c r="J467" s="19">
        <v>0</v>
      </c>
      <c r="K467" s="19">
        <v>0</v>
      </c>
      <c r="L467" s="19">
        <v>0</v>
      </c>
    </row>
    <row r="468" spans="1:12" s="9" customFormat="1" ht="25.5" x14ac:dyDescent="0.25">
      <c r="A468" s="51"/>
      <c r="B468" s="52"/>
      <c r="C468" s="17" t="s">
        <v>109</v>
      </c>
      <c r="D468" s="25"/>
      <c r="E468" s="19">
        <f>SUM(F468:F468)</f>
        <v>0</v>
      </c>
      <c r="F468" s="19">
        <v>0</v>
      </c>
      <c r="G468" s="19">
        <v>0</v>
      </c>
      <c r="H468" s="19">
        <v>0</v>
      </c>
      <c r="I468" s="19">
        <v>0</v>
      </c>
      <c r="J468" s="19">
        <v>0</v>
      </c>
      <c r="K468" s="19">
        <v>0</v>
      </c>
      <c r="L468" s="19">
        <v>0</v>
      </c>
    </row>
    <row r="469" spans="1:12" s="9" customFormat="1" ht="25.5" x14ac:dyDescent="0.25">
      <c r="A469" s="51"/>
      <c r="B469" s="52"/>
      <c r="C469" s="17" t="s">
        <v>110</v>
      </c>
      <c r="D469" s="25"/>
      <c r="E469" s="19">
        <f>SUM(F469:F469)</f>
        <v>0</v>
      </c>
      <c r="F469" s="19">
        <v>0</v>
      </c>
      <c r="G469" s="19">
        <v>0</v>
      </c>
      <c r="H469" s="19">
        <v>0</v>
      </c>
      <c r="I469" s="19">
        <v>0</v>
      </c>
      <c r="J469" s="19">
        <v>0</v>
      </c>
      <c r="K469" s="19">
        <v>0</v>
      </c>
      <c r="L469" s="19">
        <v>0</v>
      </c>
    </row>
    <row r="470" spans="1:12" s="9" customFormat="1" ht="38.25" x14ac:dyDescent="0.25">
      <c r="A470" s="51"/>
      <c r="B470" s="52"/>
      <c r="C470" s="17" t="s">
        <v>111</v>
      </c>
      <c r="D470" s="25"/>
      <c r="E470" s="19">
        <f>SUM(F470:F470)</f>
        <v>0</v>
      </c>
      <c r="F470" s="19">
        <v>0</v>
      </c>
      <c r="G470" s="19">
        <v>0</v>
      </c>
      <c r="H470" s="19">
        <v>0</v>
      </c>
      <c r="I470" s="19">
        <v>0</v>
      </c>
      <c r="J470" s="19">
        <v>0</v>
      </c>
      <c r="K470" s="19">
        <v>0</v>
      </c>
      <c r="L470" s="19">
        <v>0</v>
      </c>
    </row>
    <row r="471" spans="1:12" s="9" customFormat="1" ht="15" x14ac:dyDescent="0.25">
      <c r="A471" s="51" t="s">
        <v>48</v>
      </c>
      <c r="B471" s="52" t="s">
        <v>49</v>
      </c>
      <c r="C471" s="17" t="s">
        <v>103</v>
      </c>
      <c r="D471" s="25"/>
      <c r="E471" s="19">
        <f>SUM(F471:L471)</f>
        <v>431632.33794999996</v>
      </c>
      <c r="F471" s="19">
        <f t="shared" ref="F471:L471" si="95">F472+F474</f>
        <v>242000</v>
      </c>
      <c r="G471" s="19">
        <f t="shared" si="95"/>
        <v>189632.33794999999</v>
      </c>
      <c r="H471" s="19">
        <f t="shared" si="95"/>
        <v>0</v>
      </c>
      <c r="I471" s="19">
        <f t="shared" si="95"/>
        <v>0</v>
      </c>
      <c r="J471" s="19">
        <f t="shared" si="95"/>
        <v>0</v>
      </c>
      <c r="K471" s="19">
        <f t="shared" si="95"/>
        <v>0</v>
      </c>
      <c r="L471" s="19">
        <f t="shared" si="95"/>
        <v>0</v>
      </c>
    </row>
    <row r="472" spans="1:12" s="9" customFormat="1" ht="38.25" x14ac:dyDescent="0.25">
      <c r="A472" s="51"/>
      <c r="B472" s="52"/>
      <c r="C472" s="17" t="s">
        <v>105</v>
      </c>
      <c r="D472" s="25"/>
      <c r="E472" s="19">
        <f t="shared" ref="E472:E494" si="96">SUM(F472:L472)</f>
        <v>431632.33794999996</v>
      </c>
      <c r="F472" s="19">
        <f t="shared" ref="F472:L472" si="97">F473+F475+F492+F493+F494</f>
        <v>242000</v>
      </c>
      <c r="G472" s="19">
        <f t="shared" si="97"/>
        <v>189632.33794999999</v>
      </c>
      <c r="H472" s="19">
        <f t="shared" si="97"/>
        <v>0</v>
      </c>
      <c r="I472" s="19">
        <f t="shared" si="97"/>
        <v>0</v>
      </c>
      <c r="J472" s="19">
        <f t="shared" si="97"/>
        <v>0</v>
      </c>
      <c r="K472" s="19">
        <f t="shared" si="97"/>
        <v>0</v>
      </c>
      <c r="L472" s="19">
        <f t="shared" si="97"/>
        <v>0</v>
      </c>
    </row>
    <row r="473" spans="1:12" s="9" customFormat="1" ht="25.5" x14ac:dyDescent="0.25">
      <c r="A473" s="51"/>
      <c r="B473" s="52"/>
      <c r="C473" s="17" t="s">
        <v>106</v>
      </c>
      <c r="D473" s="25"/>
      <c r="E473" s="19">
        <f t="shared" si="96"/>
        <v>0</v>
      </c>
      <c r="F473" s="19">
        <v>0</v>
      </c>
      <c r="G473" s="19">
        <v>0</v>
      </c>
      <c r="H473" s="19">
        <v>0</v>
      </c>
      <c r="I473" s="19">
        <v>0</v>
      </c>
      <c r="J473" s="19">
        <v>0</v>
      </c>
      <c r="K473" s="19">
        <v>0</v>
      </c>
      <c r="L473" s="19">
        <v>0</v>
      </c>
    </row>
    <row r="474" spans="1:12" s="9" customFormat="1" ht="51" x14ac:dyDescent="0.25">
      <c r="A474" s="51"/>
      <c r="B474" s="52"/>
      <c r="C474" s="17" t="s">
        <v>107</v>
      </c>
      <c r="D474" s="25"/>
      <c r="E474" s="19">
        <f t="shared" si="96"/>
        <v>0</v>
      </c>
      <c r="F474" s="19">
        <v>0</v>
      </c>
      <c r="G474" s="19">
        <v>0</v>
      </c>
      <c r="H474" s="19">
        <v>0</v>
      </c>
      <c r="I474" s="19">
        <v>0</v>
      </c>
      <c r="J474" s="19">
        <v>0</v>
      </c>
      <c r="K474" s="19">
        <v>0</v>
      </c>
      <c r="L474" s="19">
        <v>0</v>
      </c>
    </row>
    <row r="475" spans="1:12" s="9" customFormat="1" ht="25.5" x14ac:dyDescent="0.25">
      <c r="A475" s="51"/>
      <c r="B475" s="52"/>
      <c r="C475" s="17" t="s">
        <v>108</v>
      </c>
      <c r="D475" s="18">
        <v>810</v>
      </c>
      <c r="E475" s="19">
        <f t="shared" si="96"/>
        <v>431632.33794999996</v>
      </c>
      <c r="F475" s="19">
        <f>SUM(F476:F491)</f>
        <v>242000</v>
      </c>
      <c r="G475" s="19">
        <f>SUM(G476:G491)</f>
        <v>189632.33794999999</v>
      </c>
      <c r="H475" s="19">
        <f>SUM(H476:H491)</f>
        <v>0</v>
      </c>
      <c r="I475" s="19">
        <f>SUM(I476:I491)</f>
        <v>0</v>
      </c>
      <c r="J475" s="19">
        <f>I475*1.04</f>
        <v>0</v>
      </c>
      <c r="K475" s="19">
        <f>J475*1.04</f>
        <v>0</v>
      </c>
      <c r="L475" s="19">
        <f>K475*1.04</f>
        <v>0</v>
      </c>
    </row>
    <row r="476" spans="1:12" s="9" customFormat="1" ht="15" hidden="1" x14ac:dyDescent="0.25">
      <c r="A476" s="51"/>
      <c r="B476" s="52"/>
      <c r="C476" s="17"/>
      <c r="D476" s="25">
        <v>804</v>
      </c>
      <c r="E476" s="19">
        <f t="shared" si="96"/>
        <v>0</v>
      </c>
      <c r="F476" s="19">
        <v>0</v>
      </c>
      <c r="G476" s="19">
        <v>0</v>
      </c>
      <c r="H476" s="19">
        <v>0</v>
      </c>
      <c r="I476" s="19">
        <v>0</v>
      </c>
      <c r="J476" s="31"/>
      <c r="K476" s="31"/>
      <c r="L476" s="31"/>
    </row>
    <row r="477" spans="1:12" s="9" customFormat="1" ht="15" hidden="1" x14ac:dyDescent="0.25">
      <c r="A477" s="51"/>
      <c r="B477" s="52"/>
      <c r="C477" s="17"/>
      <c r="D477" s="25">
        <v>808</v>
      </c>
      <c r="E477" s="19">
        <f t="shared" si="96"/>
        <v>0</v>
      </c>
      <c r="F477" s="19">
        <v>0</v>
      </c>
      <c r="G477" s="19">
        <v>0</v>
      </c>
      <c r="H477" s="19">
        <v>0</v>
      </c>
      <c r="I477" s="19">
        <v>0</v>
      </c>
      <c r="J477" s="31"/>
      <c r="K477" s="31"/>
      <c r="L477" s="31"/>
    </row>
    <row r="478" spans="1:12" s="9" customFormat="1" ht="15" hidden="1" x14ac:dyDescent="0.25">
      <c r="A478" s="51"/>
      <c r="B478" s="52"/>
      <c r="C478" s="17"/>
      <c r="D478" s="25">
        <v>810</v>
      </c>
      <c r="E478" s="19">
        <f t="shared" si="96"/>
        <v>431632.33794999996</v>
      </c>
      <c r="F478" s="19">
        <v>242000</v>
      </c>
      <c r="G478" s="19">
        <v>189632.33794999999</v>
      </c>
      <c r="H478" s="19">
        <v>0</v>
      </c>
      <c r="I478" s="19">
        <v>0</v>
      </c>
      <c r="J478" s="19"/>
      <c r="K478" s="19">
        <f>J478*1.04</f>
        <v>0</v>
      </c>
      <c r="L478" s="19">
        <f>K478*1.04</f>
        <v>0</v>
      </c>
    </row>
    <row r="479" spans="1:12" s="9" customFormat="1" ht="15" hidden="1" x14ac:dyDescent="0.25">
      <c r="A479" s="51"/>
      <c r="B479" s="52"/>
      <c r="C479" s="17"/>
      <c r="D479" s="25">
        <v>812</v>
      </c>
      <c r="E479" s="19">
        <f t="shared" si="96"/>
        <v>0</v>
      </c>
      <c r="F479" s="19"/>
      <c r="G479" s="19"/>
      <c r="H479" s="19">
        <v>0</v>
      </c>
      <c r="I479" s="19">
        <v>0</v>
      </c>
      <c r="J479" s="31"/>
      <c r="K479" s="31"/>
      <c r="L479" s="31"/>
    </row>
    <row r="480" spans="1:12" s="9" customFormat="1" ht="15" hidden="1" x14ac:dyDescent="0.25">
      <c r="A480" s="51"/>
      <c r="B480" s="52"/>
      <c r="C480" s="17"/>
      <c r="D480" s="25">
        <v>813</v>
      </c>
      <c r="E480" s="19">
        <f t="shared" si="96"/>
        <v>0</v>
      </c>
      <c r="F480" s="19">
        <v>0</v>
      </c>
      <c r="G480" s="19">
        <v>0</v>
      </c>
      <c r="H480" s="19">
        <v>0</v>
      </c>
      <c r="I480" s="19">
        <v>0</v>
      </c>
      <c r="J480" s="31"/>
      <c r="K480" s="31"/>
      <c r="L480" s="31"/>
    </row>
    <row r="481" spans="1:12" s="9" customFormat="1" ht="15" hidden="1" x14ac:dyDescent="0.25">
      <c r="A481" s="51"/>
      <c r="B481" s="52"/>
      <c r="C481" s="17"/>
      <c r="D481" s="25">
        <v>814</v>
      </c>
      <c r="E481" s="19">
        <f t="shared" si="96"/>
        <v>0</v>
      </c>
      <c r="F481" s="19">
        <v>0</v>
      </c>
      <c r="G481" s="19">
        <v>0</v>
      </c>
      <c r="H481" s="19">
        <v>0</v>
      </c>
      <c r="I481" s="19">
        <v>0</v>
      </c>
      <c r="J481" s="31"/>
      <c r="K481" s="31"/>
      <c r="L481" s="31"/>
    </row>
    <row r="482" spans="1:12" s="9" customFormat="1" ht="15" hidden="1" x14ac:dyDescent="0.25">
      <c r="A482" s="51"/>
      <c r="B482" s="52"/>
      <c r="C482" s="17"/>
      <c r="D482" s="25">
        <v>815</v>
      </c>
      <c r="E482" s="19">
        <f t="shared" si="96"/>
        <v>0</v>
      </c>
      <c r="F482" s="19">
        <v>0</v>
      </c>
      <c r="G482" s="19">
        <v>0</v>
      </c>
      <c r="H482" s="19">
        <v>0</v>
      </c>
      <c r="I482" s="19">
        <v>0</v>
      </c>
      <c r="J482" s="31"/>
      <c r="K482" s="31"/>
      <c r="L482" s="31"/>
    </row>
    <row r="483" spans="1:12" s="9" customFormat="1" ht="15" hidden="1" x14ac:dyDescent="0.25">
      <c r="A483" s="51"/>
      <c r="B483" s="52"/>
      <c r="C483" s="17"/>
      <c r="D483" s="25">
        <v>816</v>
      </c>
      <c r="E483" s="19">
        <f t="shared" si="96"/>
        <v>0</v>
      </c>
      <c r="F483" s="19">
        <v>0</v>
      </c>
      <c r="G483" s="19">
        <v>0</v>
      </c>
      <c r="H483" s="19">
        <v>0</v>
      </c>
      <c r="I483" s="19">
        <v>0</v>
      </c>
      <c r="J483" s="31"/>
      <c r="K483" s="31"/>
      <c r="L483" s="31"/>
    </row>
    <row r="484" spans="1:12" s="9" customFormat="1" ht="15" hidden="1" x14ac:dyDescent="0.25">
      <c r="A484" s="51"/>
      <c r="B484" s="52"/>
      <c r="C484" s="17"/>
      <c r="D484" s="25">
        <v>819</v>
      </c>
      <c r="E484" s="19">
        <f t="shared" si="96"/>
        <v>0</v>
      </c>
      <c r="F484" s="19">
        <v>0</v>
      </c>
      <c r="G484" s="19">
        <v>0</v>
      </c>
      <c r="H484" s="19">
        <v>0</v>
      </c>
      <c r="I484" s="19">
        <v>0</v>
      </c>
      <c r="J484" s="31"/>
      <c r="K484" s="31"/>
      <c r="L484" s="31"/>
    </row>
    <row r="485" spans="1:12" s="9" customFormat="1" ht="15" hidden="1" x14ac:dyDescent="0.25">
      <c r="A485" s="51"/>
      <c r="B485" s="52"/>
      <c r="C485" s="17"/>
      <c r="D485" s="25">
        <v>826</v>
      </c>
      <c r="E485" s="19">
        <f t="shared" si="96"/>
        <v>0</v>
      </c>
      <c r="F485" s="19">
        <v>0</v>
      </c>
      <c r="G485" s="19">
        <v>0</v>
      </c>
      <c r="H485" s="19">
        <v>0</v>
      </c>
      <c r="I485" s="19">
        <v>0</v>
      </c>
      <c r="J485" s="31"/>
      <c r="K485" s="31"/>
      <c r="L485" s="31"/>
    </row>
    <row r="486" spans="1:12" s="9" customFormat="1" ht="15" hidden="1" x14ac:dyDescent="0.25">
      <c r="A486" s="51"/>
      <c r="B486" s="52"/>
      <c r="C486" s="17"/>
      <c r="D486" s="25">
        <v>829</v>
      </c>
      <c r="E486" s="19">
        <f t="shared" si="96"/>
        <v>0</v>
      </c>
      <c r="F486" s="19">
        <v>0</v>
      </c>
      <c r="G486" s="19">
        <v>0</v>
      </c>
      <c r="H486" s="19">
        <v>0</v>
      </c>
      <c r="I486" s="19">
        <v>0</v>
      </c>
      <c r="J486" s="31"/>
      <c r="K486" s="31"/>
      <c r="L486" s="31"/>
    </row>
    <row r="487" spans="1:12" s="9" customFormat="1" ht="15" hidden="1" x14ac:dyDescent="0.25">
      <c r="A487" s="51"/>
      <c r="B487" s="52"/>
      <c r="C487" s="17"/>
      <c r="D487" s="25">
        <v>832</v>
      </c>
      <c r="E487" s="19">
        <f t="shared" si="96"/>
        <v>0</v>
      </c>
      <c r="F487" s="19">
        <v>0</v>
      </c>
      <c r="G487" s="19">
        <v>0</v>
      </c>
      <c r="H487" s="19">
        <v>0</v>
      </c>
      <c r="I487" s="19">
        <v>0</v>
      </c>
      <c r="J487" s="31"/>
      <c r="K487" s="31"/>
      <c r="L487" s="31"/>
    </row>
    <row r="488" spans="1:12" s="9" customFormat="1" ht="15" hidden="1" x14ac:dyDescent="0.25">
      <c r="A488" s="51"/>
      <c r="B488" s="52"/>
      <c r="C488" s="17"/>
      <c r="D488" s="25">
        <v>843</v>
      </c>
      <c r="E488" s="19">
        <f t="shared" si="96"/>
        <v>0</v>
      </c>
      <c r="F488" s="19">
        <v>0</v>
      </c>
      <c r="G488" s="19">
        <v>0</v>
      </c>
      <c r="H488" s="19">
        <v>0</v>
      </c>
      <c r="I488" s="19">
        <v>0</v>
      </c>
      <c r="J488" s="31"/>
      <c r="K488" s="31"/>
      <c r="L488" s="31"/>
    </row>
    <row r="489" spans="1:12" s="9" customFormat="1" ht="15" hidden="1" x14ac:dyDescent="0.25">
      <c r="A489" s="51"/>
      <c r="B489" s="52"/>
      <c r="C489" s="17"/>
      <c r="D489" s="25">
        <v>847</v>
      </c>
      <c r="E489" s="19">
        <f t="shared" si="96"/>
        <v>0</v>
      </c>
      <c r="F489" s="19">
        <v>0</v>
      </c>
      <c r="G489" s="19">
        <v>0</v>
      </c>
      <c r="H489" s="19">
        <v>0</v>
      </c>
      <c r="I489" s="19">
        <v>0</v>
      </c>
      <c r="J489" s="31"/>
      <c r="K489" s="31"/>
      <c r="L489" s="31"/>
    </row>
    <row r="490" spans="1:12" s="9" customFormat="1" ht="15" hidden="1" x14ac:dyDescent="0.25">
      <c r="A490" s="51"/>
      <c r="B490" s="52"/>
      <c r="C490" s="17"/>
      <c r="D490" s="25">
        <v>848</v>
      </c>
      <c r="E490" s="19">
        <f t="shared" si="96"/>
        <v>0</v>
      </c>
      <c r="F490" s="19">
        <v>0</v>
      </c>
      <c r="G490" s="19">
        <v>0</v>
      </c>
      <c r="H490" s="19">
        <v>0</v>
      </c>
      <c r="I490" s="19">
        <v>0</v>
      </c>
      <c r="J490" s="31"/>
      <c r="K490" s="31"/>
      <c r="L490" s="31"/>
    </row>
    <row r="491" spans="1:12" s="9" customFormat="1" ht="15" hidden="1" x14ac:dyDescent="0.25">
      <c r="A491" s="51"/>
      <c r="B491" s="52"/>
      <c r="C491" s="17"/>
      <c r="D491" s="25">
        <v>857</v>
      </c>
      <c r="E491" s="19">
        <f t="shared" si="96"/>
        <v>0</v>
      </c>
      <c r="F491" s="19">
        <v>0</v>
      </c>
      <c r="G491" s="19">
        <v>0</v>
      </c>
      <c r="H491" s="19">
        <v>0</v>
      </c>
      <c r="I491" s="19">
        <v>0</v>
      </c>
      <c r="J491" s="31"/>
      <c r="K491" s="31"/>
      <c r="L491" s="31"/>
    </row>
    <row r="492" spans="1:12" s="9" customFormat="1" ht="25.5" x14ac:dyDescent="0.25">
      <c r="A492" s="51"/>
      <c r="B492" s="52"/>
      <c r="C492" s="17" t="s">
        <v>109</v>
      </c>
      <c r="D492" s="25"/>
      <c r="E492" s="19">
        <f t="shared" si="96"/>
        <v>0</v>
      </c>
      <c r="F492" s="19">
        <v>0</v>
      </c>
      <c r="G492" s="19">
        <v>0</v>
      </c>
      <c r="H492" s="19"/>
      <c r="I492" s="19">
        <v>0</v>
      </c>
      <c r="J492" s="19">
        <v>0</v>
      </c>
      <c r="K492" s="19">
        <v>0</v>
      </c>
      <c r="L492" s="19">
        <v>0</v>
      </c>
    </row>
    <row r="493" spans="1:12" s="9" customFormat="1" ht="25.5" x14ac:dyDescent="0.25">
      <c r="A493" s="51"/>
      <c r="B493" s="52"/>
      <c r="C493" s="17" t="s">
        <v>110</v>
      </c>
      <c r="D493" s="25"/>
      <c r="E493" s="19">
        <f t="shared" si="96"/>
        <v>0</v>
      </c>
      <c r="F493" s="19">
        <v>0</v>
      </c>
      <c r="G493" s="19">
        <v>0</v>
      </c>
      <c r="H493" s="19">
        <v>0</v>
      </c>
      <c r="I493" s="19">
        <v>0</v>
      </c>
      <c r="J493" s="19">
        <v>0</v>
      </c>
      <c r="K493" s="19">
        <v>0</v>
      </c>
      <c r="L493" s="19">
        <v>0</v>
      </c>
    </row>
    <row r="494" spans="1:12" s="9" customFormat="1" ht="38.25" x14ac:dyDescent="0.25">
      <c r="A494" s="51"/>
      <c r="B494" s="52"/>
      <c r="C494" s="17" t="s">
        <v>111</v>
      </c>
      <c r="D494" s="25"/>
      <c r="E494" s="19">
        <f t="shared" si="96"/>
        <v>0</v>
      </c>
      <c r="F494" s="19">
        <v>0</v>
      </c>
      <c r="G494" s="19">
        <v>0</v>
      </c>
      <c r="H494" s="19">
        <v>0</v>
      </c>
      <c r="I494" s="19">
        <v>0</v>
      </c>
      <c r="J494" s="19">
        <v>0</v>
      </c>
      <c r="K494" s="19">
        <v>0</v>
      </c>
      <c r="L494" s="19">
        <v>0</v>
      </c>
    </row>
    <row r="495" spans="1:12" s="9" customFormat="1" ht="15" x14ac:dyDescent="0.25">
      <c r="A495" s="51" t="s">
        <v>50</v>
      </c>
      <c r="B495" s="52" t="s">
        <v>141</v>
      </c>
      <c r="C495" s="17" t="s">
        <v>103</v>
      </c>
      <c r="D495" s="25"/>
      <c r="E495" s="19">
        <f>SUM(F495:L495)</f>
        <v>363092.95334999997</v>
      </c>
      <c r="F495" s="19">
        <f t="shared" ref="F495:L495" si="98">F496+F498</f>
        <v>85651.245540000004</v>
      </c>
      <c r="G495" s="19">
        <f t="shared" si="98"/>
        <v>0</v>
      </c>
      <c r="H495" s="19">
        <f t="shared" si="98"/>
        <v>0</v>
      </c>
      <c r="I495" s="19">
        <f t="shared" si="98"/>
        <v>0</v>
      </c>
      <c r="J495" s="19">
        <f t="shared" si="98"/>
        <v>277441.70780999999</v>
      </c>
      <c r="K495" s="19">
        <f t="shared" si="98"/>
        <v>0</v>
      </c>
      <c r="L495" s="19">
        <f t="shared" si="98"/>
        <v>0</v>
      </c>
    </row>
    <row r="496" spans="1:12" s="9" customFormat="1" ht="38.25" x14ac:dyDescent="0.25">
      <c r="A496" s="51"/>
      <c r="B496" s="52"/>
      <c r="C496" s="17" t="s">
        <v>105</v>
      </c>
      <c r="D496" s="25"/>
      <c r="E496" s="19">
        <f t="shared" ref="E496:E519" si="99">SUM(F496:L496)</f>
        <v>363092.95334999997</v>
      </c>
      <c r="F496" s="19">
        <f t="shared" ref="F496:L496" si="100">F497+F499+F517+F518+F519</f>
        <v>85651.245540000004</v>
      </c>
      <c r="G496" s="19">
        <f t="shared" si="100"/>
        <v>0</v>
      </c>
      <c r="H496" s="19">
        <f t="shared" si="100"/>
        <v>0</v>
      </c>
      <c r="I496" s="19">
        <f t="shared" si="100"/>
        <v>0</v>
      </c>
      <c r="J496" s="19">
        <f t="shared" si="100"/>
        <v>277441.70780999999</v>
      </c>
      <c r="K496" s="19">
        <f t="shared" si="100"/>
        <v>0</v>
      </c>
      <c r="L496" s="19">
        <f t="shared" si="100"/>
        <v>0</v>
      </c>
    </row>
    <row r="497" spans="1:12" s="9" customFormat="1" ht="25.5" x14ac:dyDescent="0.25">
      <c r="A497" s="51"/>
      <c r="B497" s="52"/>
      <c r="C497" s="17" t="s">
        <v>106</v>
      </c>
      <c r="D497" s="25">
        <v>860</v>
      </c>
      <c r="E497" s="19">
        <f t="shared" si="99"/>
        <v>237880</v>
      </c>
      <c r="F497" s="19">
        <v>0</v>
      </c>
      <c r="G497" s="19">
        <v>0</v>
      </c>
      <c r="H497" s="19">
        <v>0</v>
      </c>
      <c r="I497" s="19">
        <v>0</v>
      </c>
      <c r="J497" s="19">
        <v>237880</v>
      </c>
      <c r="K497" s="19">
        <v>0</v>
      </c>
      <c r="L497" s="19">
        <v>0</v>
      </c>
    </row>
    <row r="498" spans="1:12" s="9" customFormat="1" ht="51" x14ac:dyDescent="0.25">
      <c r="A498" s="51"/>
      <c r="B498" s="52"/>
      <c r="C498" s="17" t="s">
        <v>107</v>
      </c>
      <c r="D498" s="25"/>
      <c r="E498" s="19">
        <f t="shared" si="99"/>
        <v>0</v>
      </c>
      <c r="F498" s="19">
        <v>0</v>
      </c>
      <c r="G498" s="19">
        <v>0</v>
      </c>
      <c r="H498" s="19">
        <v>0</v>
      </c>
      <c r="I498" s="19">
        <v>0</v>
      </c>
      <c r="J498" s="19">
        <v>0</v>
      </c>
      <c r="K498" s="19">
        <v>0</v>
      </c>
      <c r="L498" s="19">
        <v>0</v>
      </c>
    </row>
    <row r="499" spans="1:12" s="9" customFormat="1" ht="25.5" x14ac:dyDescent="0.25">
      <c r="A499" s="51"/>
      <c r="B499" s="52"/>
      <c r="C499" s="17" t="s">
        <v>116</v>
      </c>
      <c r="D499" s="18"/>
      <c r="E499" s="19">
        <f>SUM(F499:L499)</f>
        <v>125212.95335</v>
      </c>
      <c r="F499" s="19">
        <f>SUM(F500:F516)</f>
        <v>85651.245540000004</v>
      </c>
      <c r="G499" s="19">
        <f t="shared" ref="G499:L499" si="101">SUM(G500:G516)</f>
        <v>0</v>
      </c>
      <c r="H499" s="19">
        <f t="shared" si="101"/>
        <v>0</v>
      </c>
      <c r="I499" s="19">
        <f t="shared" si="101"/>
        <v>0</v>
      </c>
      <c r="J499" s="19">
        <f t="shared" si="101"/>
        <v>39561.70781</v>
      </c>
      <c r="K499" s="19">
        <f t="shared" si="101"/>
        <v>0</v>
      </c>
      <c r="L499" s="19">
        <f t="shared" si="101"/>
        <v>0</v>
      </c>
    </row>
    <row r="500" spans="1:12" s="9" customFormat="1" ht="15" hidden="1" x14ac:dyDescent="0.25">
      <c r="A500" s="51"/>
      <c r="B500" s="52"/>
      <c r="C500" s="17"/>
      <c r="D500" s="25">
        <v>804</v>
      </c>
      <c r="E500" s="19">
        <f t="shared" si="99"/>
        <v>0</v>
      </c>
      <c r="F500" s="19">
        <v>0</v>
      </c>
      <c r="G500" s="19">
        <v>0</v>
      </c>
      <c r="H500" s="19">
        <v>0</v>
      </c>
      <c r="I500" s="19"/>
      <c r="J500" s="19">
        <v>0</v>
      </c>
      <c r="K500" s="19">
        <v>0</v>
      </c>
      <c r="L500" s="19">
        <v>0</v>
      </c>
    </row>
    <row r="501" spans="1:12" s="9" customFormat="1" ht="15" hidden="1" x14ac:dyDescent="0.25">
      <c r="A501" s="51"/>
      <c r="B501" s="52"/>
      <c r="C501" s="17"/>
      <c r="D501" s="25">
        <v>808</v>
      </c>
      <c r="E501" s="19">
        <f t="shared" si="99"/>
        <v>0</v>
      </c>
      <c r="F501" s="19">
        <v>0</v>
      </c>
      <c r="G501" s="19">
        <v>0</v>
      </c>
      <c r="H501" s="19">
        <v>0</v>
      </c>
      <c r="I501" s="19"/>
      <c r="J501" s="19">
        <v>0</v>
      </c>
      <c r="K501" s="19">
        <v>0</v>
      </c>
      <c r="L501" s="19">
        <v>0</v>
      </c>
    </row>
    <row r="502" spans="1:12" s="9" customFormat="1" ht="15" hidden="1" x14ac:dyDescent="0.25">
      <c r="A502" s="51"/>
      <c r="B502" s="52"/>
      <c r="C502" s="17"/>
      <c r="D502" s="25">
        <v>810</v>
      </c>
      <c r="E502" s="19">
        <f t="shared" si="99"/>
        <v>0</v>
      </c>
      <c r="F502" s="19">
        <v>0</v>
      </c>
      <c r="G502" s="19">
        <v>0</v>
      </c>
      <c r="H502" s="19">
        <v>0</v>
      </c>
      <c r="I502" s="19"/>
      <c r="J502" s="19">
        <v>0</v>
      </c>
      <c r="K502" s="19">
        <v>0</v>
      </c>
      <c r="L502" s="19">
        <v>0</v>
      </c>
    </row>
    <row r="503" spans="1:12" s="9" customFormat="1" ht="15" hidden="1" x14ac:dyDescent="0.25">
      <c r="A503" s="51"/>
      <c r="B503" s="52"/>
      <c r="C503" s="17"/>
      <c r="D503" s="25">
        <v>812</v>
      </c>
      <c r="E503" s="19">
        <f t="shared" si="99"/>
        <v>0</v>
      </c>
      <c r="F503" s="19"/>
      <c r="G503" s="19"/>
      <c r="H503" s="19"/>
      <c r="I503" s="19"/>
      <c r="J503" s="19"/>
      <c r="K503" s="19"/>
      <c r="L503" s="19"/>
    </row>
    <row r="504" spans="1:12" s="9" customFormat="1" ht="15" hidden="1" x14ac:dyDescent="0.25">
      <c r="A504" s="51"/>
      <c r="B504" s="52"/>
      <c r="C504" s="17"/>
      <c r="D504" s="25">
        <v>813</v>
      </c>
      <c r="E504" s="19">
        <f t="shared" si="99"/>
        <v>0</v>
      </c>
      <c r="F504" s="19">
        <v>0</v>
      </c>
      <c r="G504" s="19">
        <v>0</v>
      </c>
      <c r="H504" s="19">
        <v>0</v>
      </c>
      <c r="I504" s="19"/>
      <c r="J504" s="19">
        <v>0</v>
      </c>
      <c r="K504" s="19">
        <v>0</v>
      </c>
      <c r="L504" s="19">
        <v>0</v>
      </c>
    </row>
    <row r="505" spans="1:12" s="9" customFormat="1" ht="15" hidden="1" x14ac:dyDescent="0.25">
      <c r="A505" s="51"/>
      <c r="B505" s="52"/>
      <c r="C505" s="17"/>
      <c r="D505" s="25">
        <v>814</v>
      </c>
      <c r="E505" s="19">
        <f t="shared" si="99"/>
        <v>0</v>
      </c>
      <c r="F505" s="19">
        <v>0</v>
      </c>
      <c r="G505" s="19">
        <v>0</v>
      </c>
      <c r="H505" s="19">
        <v>0</v>
      </c>
      <c r="I505" s="19"/>
      <c r="J505" s="19">
        <v>0</v>
      </c>
      <c r="K505" s="19">
        <v>0</v>
      </c>
      <c r="L505" s="19">
        <v>0</v>
      </c>
    </row>
    <row r="506" spans="1:12" s="9" customFormat="1" ht="15" hidden="1" x14ac:dyDescent="0.25">
      <c r="A506" s="51"/>
      <c r="B506" s="52"/>
      <c r="C506" s="17"/>
      <c r="D506" s="25">
        <v>815</v>
      </c>
      <c r="E506" s="19">
        <f t="shared" si="99"/>
        <v>0</v>
      </c>
      <c r="F506" s="19">
        <v>0</v>
      </c>
      <c r="G506" s="19">
        <v>0</v>
      </c>
      <c r="H506" s="19">
        <v>0</v>
      </c>
      <c r="I506" s="19"/>
      <c r="J506" s="19">
        <v>0</v>
      </c>
      <c r="K506" s="19">
        <v>0</v>
      </c>
      <c r="L506" s="19">
        <v>0</v>
      </c>
    </row>
    <row r="507" spans="1:12" s="9" customFormat="1" ht="15" hidden="1" x14ac:dyDescent="0.25">
      <c r="A507" s="51"/>
      <c r="B507" s="52"/>
      <c r="C507" s="17"/>
      <c r="D507" s="25">
        <v>816</v>
      </c>
      <c r="E507" s="19">
        <f t="shared" si="99"/>
        <v>0</v>
      </c>
      <c r="F507" s="19">
        <v>0</v>
      </c>
      <c r="G507" s="19">
        <v>0</v>
      </c>
      <c r="H507" s="19">
        <v>0</v>
      </c>
      <c r="I507" s="19"/>
      <c r="J507" s="19">
        <v>0</v>
      </c>
      <c r="K507" s="19">
        <v>0</v>
      </c>
      <c r="L507" s="19">
        <v>0</v>
      </c>
    </row>
    <row r="508" spans="1:12" s="9" customFormat="1" ht="15" hidden="1" x14ac:dyDescent="0.25">
      <c r="A508" s="51"/>
      <c r="B508" s="52"/>
      <c r="C508" s="17"/>
      <c r="D508" s="25">
        <v>819</v>
      </c>
      <c r="E508" s="19">
        <f t="shared" si="99"/>
        <v>0</v>
      </c>
      <c r="F508" s="19">
        <v>0</v>
      </c>
      <c r="G508" s="19">
        <v>0</v>
      </c>
      <c r="H508" s="19">
        <v>0</v>
      </c>
      <c r="I508" s="19"/>
      <c r="J508" s="19">
        <v>0</v>
      </c>
      <c r="K508" s="19">
        <v>0</v>
      </c>
      <c r="L508" s="19">
        <v>0</v>
      </c>
    </row>
    <row r="509" spans="1:12" s="9" customFormat="1" ht="15" hidden="1" x14ac:dyDescent="0.25">
      <c r="A509" s="51"/>
      <c r="B509" s="52"/>
      <c r="C509" s="17"/>
      <c r="D509" s="25">
        <v>826</v>
      </c>
      <c r="E509" s="19">
        <f t="shared" si="99"/>
        <v>0</v>
      </c>
      <c r="F509" s="19">
        <v>0</v>
      </c>
      <c r="G509" s="19">
        <v>0</v>
      </c>
      <c r="H509" s="19">
        <v>0</v>
      </c>
      <c r="I509" s="19"/>
      <c r="J509" s="19">
        <v>0</v>
      </c>
      <c r="K509" s="19">
        <v>0</v>
      </c>
      <c r="L509" s="19">
        <v>0</v>
      </c>
    </row>
    <row r="510" spans="1:12" s="9" customFormat="1" ht="15" hidden="1" x14ac:dyDescent="0.25">
      <c r="A510" s="51"/>
      <c r="B510" s="52"/>
      <c r="C510" s="17"/>
      <c r="D510" s="25">
        <v>829</v>
      </c>
      <c r="E510" s="19">
        <f t="shared" si="99"/>
        <v>0</v>
      </c>
      <c r="F510" s="19">
        <v>0</v>
      </c>
      <c r="G510" s="19">
        <v>0</v>
      </c>
      <c r="H510" s="19">
        <v>0</v>
      </c>
      <c r="I510" s="19"/>
      <c r="J510" s="19">
        <v>0</v>
      </c>
      <c r="K510" s="19">
        <v>0</v>
      </c>
      <c r="L510" s="19">
        <v>0</v>
      </c>
    </row>
    <row r="511" spans="1:12" s="9" customFormat="1" ht="15" hidden="1" x14ac:dyDescent="0.25">
      <c r="A511" s="51"/>
      <c r="B511" s="52"/>
      <c r="C511" s="17"/>
      <c r="D511" s="25">
        <v>832</v>
      </c>
      <c r="E511" s="19">
        <f t="shared" si="99"/>
        <v>0</v>
      </c>
      <c r="F511" s="19">
        <v>0</v>
      </c>
      <c r="G511" s="19">
        <v>0</v>
      </c>
      <c r="H511" s="19">
        <v>0</v>
      </c>
      <c r="I511" s="19"/>
      <c r="J511" s="19">
        <v>0</v>
      </c>
      <c r="K511" s="19">
        <v>0</v>
      </c>
      <c r="L511" s="19">
        <v>0</v>
      </c>
    </row>
    <row r="512" spans="1:12" s="9" customFormat="1" ht="15" hidden="1" x14ac:dyDescent="0.25">
      <c r="A512" s="51"/>
      <c r="B512" s="52"/>
      <c r="C512" s="17"/>
      <c r="D512" s="25">
        <v>843</v>
      </c>
      <c r="E512" s="19">
        <f t="shared" si="99"/>
        <v>0</v>
      </c>
      <c r="F512" s="19">
        <v>0</v>
      </c>
      <c r="G512" s="19">
        <v>0</v>
      </c>
      <c r="H512" s="19">
        <v>0</v>
      </c>
      <c r="I512" s="19"/>
      <c r="J512" s="19">
        <v>0</v>
      </c>
      <c r="K512" s="19">
        <v>0</v>
      </c>
      <c r="L512" s="19">
        <v>0</v>
      </c>
    </row>
    <row r="513" spans="1:12" s="9" customFormat="1" ht="15" hidden="1" x14ac:dyDescent="0.25">
      <c r="A513" s="51"/>
      <c r="B513" s="52"/>
      <c r="C513" s="17"/>
      <c r="D513" s="25">
        <v>847</v>
      </c>
      <c r="E513" s="19">
        <f t="shared" si="99"/>
        <v>0</v>
      </c>
      <c r="F513" s="19">
        <v>0</v>
      </c>
      <c r="G513" s="19">
        <v>0</v>
      </c>
      <c r="H513" s="19">
        <v>0</v>
      </c>
      <c r="I513" s="19"/>
      <c r="J513" s="19">
        <v>0</v>
      </c>
      <c r="K513" s="19">
        <v>0</v>
      </c>
      <c r="L513" s="19">
        <v>0</v>
      </c>
    </row>
    <row r="514" spans="1:12" s="9" customFormat="1" ht="15" hidden="1" x14ac:dyDescent="0.25">
      <c r="A514" s="51"/>
      <c r="B514" s="52"/>
      <c r="C514" s="17"/>
      <c r="D514" s="25">
        <v>848</v>
      </c>
      <c r="E514" s="19">
        <f t="shared" si="99"/>
        <v>0</v>
      </c>
      <c r="F514" s="19">
        <v>0</v>
      </c>
      <c r="G514" s="19">
        <v>0</v>
      </c>
      <c r="H514" s="19">
        <v>0</v>
      </c>
      <c r="I514" s="19"/>
      <c r="J514" s="19">
        <v>0</v>
      </c>
      <c r="K514" s="19">
        <v>0</v>
      </c>
      <c r="L514" s="19">
        <v>0</v>
      </c>
    </row>
    <row r="515" spans="1:12" s="9" customFormat="1" ht="15" x14ac:dyDescent="0.25">
      <c r="A515" s="51"/>
      <c r="B515" s="52"/>
      <c r="C515" s="17"/>
      <c r="D515" s="25">
        <v>857</v>
      </c>
      <c r="E515" s="19">
        <f t="shared" si="99"/>
        <v>85651.245540000004</v>
      </c>
      <c r="F515" s="19">
        <v>85651.245540000004</v>
      </c>
      <c r="G515" s="19">
        <v>0</v>
      </c>
      <c r="H515" s="19">
        <v>0</v>
      </c>
      <c r="I515" s="19">
        <v>0</v>
      </c>
      <c r="J515" s="19">
        <v>0</v>
      </c>
      <c r="K515" s="19">
        <v>0</v>
      </c>
      <c r="L515" s="19">
        <v>0</v>
      </c>
    </row>
    <row r="516" spans="1:12" s="9" customFormat="1" ht="15" x14ac:dyDescent="0.25">
      <c r="A516" s="51"/>
      <c r="B516" s="52"/>
      <c r="C516" s="17"/>
      <c r="D516" s="25">
        <v>860</v>
      </c>
      <c r="E516" s="19">
        <f>SUM(F516:L516)</f>
        <v>39561.70781</v>
      </c>
      <c r="F516" s="19">
        <v>0</v>
      </c>
      <c r="G516" s="19">
        <v>0</v>
      </c>
      <c r="H516" s="19">
        <v>0</v>
      </c>
      <c r="I516" s="19">
        <v>0</v>
      </c>
      <c r="J516" s="19">
        <v>39561.70781</v>
      </c>
      <c r="K516" s="19">
        <v>0</v>
      </c>
      <c r="L516" s="19">
        <v>0</v>
      </c>
    </row>
    <row r="517" spans="1:12" s="9" customFormat="1" ht="25.5" x14ac:dyDescent="0.25">
      <c r="A517" s="51"/>
      <c r="B517" s="52"/>
      <c r="C517" s="17" t="s">
        <v>109</v>
      </c>
      <c r="D517" s="25"/>
      <c r="E517" s="19">
        <f t="shared" si="99"/>
        <v>0</v>
      </c>
      <c r="F517" s="19">
        <v>0</v>
      </c>
      <c r="G517" s="19">
        <v>0</v>
      </c>
      <c r="H517" s="19">
        <v>0</v>
      </c>
      <c r="I517" s="19">
        <v>0</v>
      </c>
      <c r="J517" s="19">
        <v>0</v>
      </c>
      <c r="K517" s="19">
        <v>0</v>
      </c>
      <c r="L517" s="19">
        <v>0</v>
      </c>
    </row>
    <row r="518" spans="1:12" s="9" customFormat="1" ht="25.5" x14ac:dyDescent="0.25">
      <c r="A518" s="51"/>
      <c r="B518" s="52"/>
      <c r="C518" s="17" t="s">
        <v>110</v>
      </c>
      <c r="D518" s="25"/>
      <c r="E518" s="19">
        <f t="shared" si="99"/>
        <v>0</v>
      </c>
      <c r="F518" s="19">
        <v>0</v>
      </c>
      <c r="G518" s="19">
        <v>0</v>
      </c>
      <c r="H518" s="19">
        <v>0</v>
      </c>
      <c r="I518" s="19">
        <v>0</v>
      </c>
      <c r="J518" s="19">
        <v>0</v>
      </c>
      <c r="K518" s="19">
        <v>0</v>
      </c>
      <c r="L518" s="19">
        <v>0</v>
      </c>
    </row>
    <row r="519" spans="1:12" s="9" customFormat="1" ht="38.25" x14ac:dyDescent="0.25">
      <c r="A519" s="51"/>
      <c r="B519" s="52"/>
      <c r="C519" s="17" t="s">
        <v>111</v>
      </c>
      <c r="D519" s="25"/>
      <c r="E519" s="19">
        <f t="shared" si="99"/>
        <v>0</v>
      </c>
      <c r="F519" s="19">
        <v>0</v>
      </c>
      <c r="G519" s="19">
        <v>0</v>
      </c>
      <c r="H519" s="19">
        <v>0</v>
      </c>
      <c r="I519" s="19">
        <v>0</v>
      </c>
      <c r="J519" s="19">
        <v>0</v>
      </c>
      <c r="K519" s="19">
        <v>0</v>
      </c>
      <c r="L519" s="19">
        <v>0</v>
      </c>
    </row>
    <row r="520" spans="1:12" s="9" customFormat="1" ht="15" x14ac:dyDescent="0.25">
      <c r="A520" s="51" t="s">
        <v>51</v>
      </c>
      <c r="B520" s="52" t="s">
        <v>52</v>
      </c>
      <c r="C520" s="17" t="s">
        <v>103</v>
      </c>
      <c r="D520" s="25"/>
      <c r="E520" s="19">
        <f>SUM(F520:L520)</f>
        <v>0</v>
      </c>
      <c r="F520" s="19">
        <f t="shared" ref="F520:L520" si="102">F521+F523</f>
        <v>0</v>
      </c>
      <c r="G520" s="19">
        <f t="shared" si="102"/>
        <v>0</v>
      </c>
      <c r="H520" s="19">
        <f t="shared" si="102"/>
        <v>0</v>
      </c>
      <c r="I520" s="19">
        <f t="shared" si="102"/>
        <v>0</v>
      </c>
      <c r="J520" s="19">
        <f t="shared" si="102"/>
        <v>0</v>
      </c>
      <c r="K520" s="19">
        <f t="shared" si="102"/>
        <v>0</v>
      </c>
      <c r="L520" s="19">
        <f t="shared" si="102"/>
        <v>0</v>
      </c>
    </row>
    <row r="521" spans="1:12" s="9" customFormat="1" ht="38.25" x14ac:dyDescent="0.25">
      <c r="A521" s="51"/>
      <c r="B521" s="52"/>
      <c r="C521" s="17" t="s">
        <v>105</v>
      </c>
      <c r="D521" s="25"/>
      <c r="E521" s="19">
        <f t="shared" ref="E521:E543" si="103">SUM(F521:L521)</f>
        <v>0</v>
      </c>
      <c r="F521" s="19">
        <f t="shared" ref="F521:L521" si="104">F522+F524+F541+F542+F543</f>
        <v>0</v>
      </c>
      <c r="G521" s="19">
        <f t="shared" si="104"/>
        <v>0</v>
      </c>
      <c r="H521" s="19">
        <f t="shared" si="104"/>
        <v>0</v>
      </c>
      <c r="I521" s="19">
        <f t="shared" si="104"/>
        <v>0</v>
      </c>
      <c r="J521" s="19">
        <f t="shared" si="104"/>
        <v>0</v>
      </c>
      <c r="K521" s="19">
        <f t="shared" si="104"/>
        <v>0</v>
      </c>
      <c r="L521" s="19">
        <f t="shared" si="104"/>
        <v>0</v>
      </c>
    </row>
    <row r="522" spans="1:12" s="9" customFormat="1" ht="25.5" x14ac:dyDescent="0.25">
      <c r="A522" s="51"/>
      <c r="B522" s="52"/>
      <c r="C522" s="17" t="s">
        <v>106</v>
      </c>
      <c r="D522" s="25"/>
      <c r="E522" s="19">
        <f t="shared" si="103"/>
        <v>0</v>
      </c>
      <c r="F522" s="19">
        <v>0</v>
      </c>
      <c r="G522" s="19">
        <v>0</v>
      </c>
      <c r="H522" s="19">
        <v>0</v>
      </c>
      <c r="I522" s="19">
        <v>0</v>
      </c>
      <c r="J522" s="19">
        <v>0</v>
      </c>
      <c r="K522" s="19">
        <v>0</v>
      </c>
      <c r="L522" s="19">
        <v>0</v>
      </c>
    </row>
    <row r="523" spans="1:12" s="9" customFormat="1" ht="51" x14ac:dyDescent="0.25">
      <c r="A523" s="51"/>
      <c r="B523" s="52"/>
      <c r="C523" s="17" t="s">
        <v>107</v>
      </c>
      <c r="D523" s="25"/>
      <c r="E523" s="19">
        <f t="shared" si="103"/>
        <v>0</v>
      </c>
      <c r="F523" s="19">
        <v>0</v>
      </c>
      <c r="G523" s="19">
        <v>0</v>
      </c>
      <c r="H523" s="19">
        <v>0</v>
      </c>
      <c r="I523" s="19">
        <v>0</v>
      </c>
      <c r="J523" s="19">
        <v>0</v>
      </c>
      <c r="K523" s="19">
        <v>0</v>
      </c>
      <c r="L523" s="19">
        <v>0</v>
      </c>
    </row>
    <row r="524" spans="1:12" s="9" customFormat="1" ht="36.75" customHeight="1" x14ac:dyDescent="0.25">
      <c r="A524" s="51"/>
      <c r="B524" s="52"/>
      <c r="C524" s="17" t="s">
        <v>108</v>
      </c>
      <c r="D524" s="18">
        <v>810</v>
      </c>
      <c r="E524" s="19">
        <f t="shared" si="103"/>
        <v>0</v>
      </c>
      <c r="F524" s="19">
        <f t="shared" ref="F524:L524" si="105">SUM(F525:F540)</f>
        <v>0</v>
      </c>
      <c r="G524" s="19">
        <f t="shared" si="105"/>
        <v>0</v>
      </c>
      <c r="H524" s="19">
        <f t="shared" si="105"/>
        <v>0</v>
      </c>
      <c r="I524" s="19">
        <f t="shared" si="105"/>
        <v>0</v>
      </c>
      <c r="J524" s="19">
        <f t="shared" si="105"/>
        <v>0</v>
      </c>
      <c r="K524" s="19">
        <f t="shared" si="105"/>
        <v>0</v>
      </c>
      <c r="L524" s="19">
        <f t="shared" si="105"/>
        <v>0</v>
      </c>
    </row>
    <row r="525" spans="1:12" s="9" customFormat="1" ht="15" hidden="1" x14ac:dyDescent="0.25">
      <c r="A525" s="51"/>
      <c r="B525" s="52"/>
      <c r="C525" s="17"/>
      <c r="D525" s="25">
        <v>804</v>
      </c>
      <c r="E525" s="19">
        <f t="shared" si="103"/>
        <v>0</v>
      </c>
      <c r="F525" s="19">
        <v>0</v>
      </c>
      <c r="G525" s="19">
        <v>0</v>
      </c>
      <c r="H525" s="19">
        <v>0</v>
      </c>
      <c r="I525" s="19">
        <v>0</v>
      </c>
      <c r="J525" s="19">
        <v>0</v>
      </c>
      <c r="K525" s="19">
        <v>0</v>
      </c>
      <c r="L525" s="19">
        <v>0</v>
      </c>
    </row>
    <row r="526" spans="1:12" s="9" customFormat="1" ht="15" hidden="1" x14ac:dyDescent="0.25">
      <c r="A526" s="51"/>
      <c r="B526" s="52"/>
      <c r="C526" s="17"/>
      <c r="D526" s="25">
        <v>808</v>
      </c>
      <c r="E526" s="19">
        <f t="shared" si="103"/>
        <v>0</v>
      </c>
      <c r="F526" s="19">
        <v>0</v>
      </c>
      <c r="G526" s="19">
        <v>0</v>
      </c>
      <c r="H526" s="19">
        <v>0</v>
      </c>
      <c r="I526" s="19">
        <v>0</v>
      </c>
      <c r="J526" s="19">
        <v>0</v>
      </c>
      <c r="K526" s="19">
        <v>0</v>
      </c>
      <c r="L526" s="19">
        <v>0</v>
      </c>
    </row>
    <row r="527" spans="1:12" s="9" customFormat="1" ht="15" hidden="1" x14ac:dyDescent="0.25">
      <c r="A527" s="51"/>
      <c r="B527" s="52"/>
      <c r="C527" s="17"/>
      <c r="D527" s="25">
        <v>810</v>
      </c>
      <c r="E527" s="19">
        <f t="shared" si="103"/>
        <v>0</v>
      </c>
      <c r="F527" s="19">
        <v>0</v>
      </c>
      <c r="G527" s="19">
        <v>0</v>
      </c>
      <c r="H527" s="19">
        <v>0</v>
      </c>
      <c r="I527" s="19">
        <v>0</v>
      </c>
      <c r="J527" s="19">
        <v>0</v>
      </c>
      <c r="K527" s="19">
        <v>0</v>
      </c>
      <c r="L527" s="19">
        <v>0</v>
      </c>
    </row>
    <row r="528" spans="1:12" s="9" customFormat="1" ht="15" hidden="1" x14ac:dyDescent="0.25">
      <c r="A528" s="51"/>
      <c r="B528" s="52"/>
      <c r="C528" s="17"/>
      <c r="D528" s="25">
        <v>812</v>
      </c>
      <c r="E528" s="19">
        <f t="shared" si="103"/>
        <v>0</v>
      </c>
      <c r="F528" s="19"/>
      <c r="G528" s="19"/>
      <c r="H528" s="19"/>
      <c r="I528" s="19"/>
      <c r="J528" s="19"/>
      <c r="K528" s="19"/>
      <c r="L528" s="19"/>
    </row>
    <row r="529" spans="1:12" s="9" customFormat="1" ht="15" hidden="1" x14ac:dyDescent="0.25">
      <c r="A529" s="51"/>
      <c r="B529" s="52"/>
      <c r="C529" s="17"/>
      <c r="D529" s="25">
        <v>813</v>
      </c>
      <c r="E529" s="19">
        <f t="shared" si="103"/>
        <v>0</v>
      </c>
      <c r="F529" s="19">
        <v>0</v>
      </c>
      <c r="G529" s="19">
        <v>0</v>
      </c>
      <c r="H529" s="19">
        <v>0</v>
      </c>
      <c r="I529" s="19">
        <v>0</v>
      </c>
      <c r="J529" s="19">
        <v>0</v>
      </c>
      <c r="K529" s="19">
        <v>0</v>
      </c>
      <c r="L529" s="19">
        <v>0</v>
      </c>
    </row>
    <row r="530" spans="1:12" s="9" customFormat="1" ht="15" hidden="1" x14ac:dyDescent="0.25">
      <c r="A530" s="51"/>
      <c r="B530" s="52"/>
      <c r="C530" s="17"/>
      <c r="D530" s="25">
        <v>814</v>
      </c>
      <c r="E530" s="19">
        <f t="shared" si="103"/>
        <v>0</v>
      </c>
      <c r="F530" s="19">
        <v>0</v>
      </c>
      <c r="G530" s="19">
        <v>0</v>
      </c>
      <c r="H530" s="19">
        <v>0</v>
      </c>
      <c r="I530" s="19">
        <v>0</v>
      </c>
      <c r="J530" s="19">
        <v>0</v>
      </c>
      <c r="K530" s="19">
        <v>0</v>
      </c>
      <c r="L530" s="19">
        <v>0</v>
      </c>
    </row>
    <row r="531" spans="1:12" s="9" customFormat="1" ht="15" hidden="1" x14ac:dyDescent="0.25">
      <c r="A531" s="51"/>
      <c r="B531" s="52"/>
      <c r="C531" s="17"/>
      <c r="D531" s="25">
        <v>815</v>
      </c>
      <c r="E531" s="19">
        <f t="shared" si="103"/>
        <v>0</v>
      </c>
      <c r="F531" s="19">
        <v>0</v>
      </c>
      <c r="G531" s="19">
        <v>0</v>
      </c>
      <c r="H531" s="19">
        <v>0</v>
      </c>
      <c r="I531" s="19">
        <v>0</v>
      </c>
      <c r="J531" s="19">
        <v>0</v>
      </c>
      <c r="K531" s="19">
        <v>0</v>
      </c>
      <c r="L531" s="19">
        <v>0</v>
      </c>
    </row>
    <row r="532" spans="1:12" s="9" customFormat="1" ht="15" hidden="1" x14ac:dyDescent="0.25">
      <c r="A532" s="51"/>
      <c r="B532" s="52"/>
      <c r="C532" s="17"/>
      <c r="D532" s="25">
        <v>816</v>
      </c>
      <c r="E532" s="19">
        <f t="shared" si="103"/>
        <v>0</v>
      </c>
      <c r="F532" s="19">
        <v>0</v>
      </c>
      <c r="G532" s="19">
        <v>0</v>
      </c>
      <c r="H532" s="19">
        <v>0</v>
      </c>
      <c r="I532" s="19">
        <v>0</v>
      </c>
      <c r="J532" s="19">
        <v>0</v>
      </c>
      <c r="K532" s="19">
        <v>0</v>
      </c>
      <c r="L532" s="19">
        <v>0</v>
      </c>
    </row>
    <row r="533" spans="1:12" s="9" customFormat="1" ht="15" hidden="1" x14ac:dyDescent="0.25">
      <c r="A533" s="51"/>
      <c r="B533" s="52"/>
      <c r="C533" s="17"/>
      <c r="D533" s="25">
        <v>819</v>
      </c>
      <c r="E533" s="19">
        <f t="shared" si="103"/>
        <v>0</v>
      </c>
      <c r="F533" s="19">
        <v>0</v>
      </c>
      <c r="G533" s="19">
        <v>0</v>
      </c>
      <c r="H533" s="19">
        <v>0</v>
      </c>
      <c r="I533" s="19">
        <v>0</v>
      </c>
      <c r="J533" s="19">
        <v>0</v>
      </c>
      <c r="K533" s="19">
        <v>0</v>
      </c>
      <c r="L533" s="19">
        <v>0</v>
      </c>
    </row>
    <row r="534" spans="1:12" s="9" customFormat="1" ht="15" hidden="1" x14ac:dyDescent="0.25">
      <c r="A534" s="51"/>
      <c r="B534" s="52"/>
      <c r="C534" s="17"/>
      <c r="D534" s="25">
        <v>826</v>
      </c>
      <c r="E534" s="19">
        <f t="shared" si="103"/>
        <v>0</v>
      </c>
      <c r="F534" s="19">
        <v>0</v>
      </c>
      <c r="G534" s="19">
        <v>0</v>
      </c>
      <c r="H534" s="19">
        <v>0</v>
      </c>
      <c r="I534" s="19">
        <v>0</v>
      </c>
      <c r="J534" s="19">
        <v>0</v>
      </c>
      <c r="K534" s="19">
        <v>0</v>
      </c>
      <c r="L534" s="19">
        <v>0</v>
      </c>
    </row>
    <row r="535" spans="1:12" s="9" customFormat="1" ht="15" hidden="1" x14ac:dyDescent="0.25">
      <c r="A535" s="51"/>
      <c r="B535" s="52"/>
      <c r="C535" s="17"/>
      <c r="D535" s="25">
        <v>829</v>
      </c>
      <c r="E535" s="19">
        <f t="shared" si="103"/>
        <v>0</v>
      </c>
      <c r="F535" s="19">
        <v>0</v>
      </c>
      <c r="G535" s="19">
        <v>0</v>
      </c>
      <c r="H535" s="19">
        <v>0</v>
      </c>
      <c r="I535" s="19">
        <v>0</v>
      </c>
      <c r="J535" s="19">
        <v>0</v>
      </c>
      <c r="K535" s="19">
        <v>0</v>
      </c>
      <c r="L535" s="19">
        <v>0</v>
      </c>
    </row>
    <row r="536" spans="1:12" s="9" customFormat="1" ht="15" hidden="1" x14ac:dyDescent="0.25">
      <c r="A536" s="51"/>
      <c r="B536" s="52"/>
      <c r="C536" s="17"/>
      <c r="D536" s="25">
        <v>832</v>
      </c>
      <c r="E536" s="19">
        <f t="shared" si="103"/>
        <v>0</v>
      </c>
      <c r="F536" s="19">
        <v>0</v>
      </c>
      <c r="G536" s="19">
        <v>0</v>
      </c>
      <c r="H536" s="19">
        <v>0</v>
      </c>
      <c r="I536" s="19">
        <v>0</v>
      </c>
      <c r="J536" s="19">
        <v>0</v>
      </c>
      <c r="K536" s="19">
        <v>0</v>
      </c>
      <c r="L536" s="19">
        <v>0</v>
      </c>
    </row>
    <row r="537" spans="1:12" s="9" customFormat="1" ht="15" hidden="1" x14ac:dyDescent="0.25">
      <c r="A537" s="51"/>
      <c r="B537" s="52"/>
      <c r="C537" s="17"/>
      <c r="D537" s="25">
        <v>843</v>
      </c>
      <c r="E537" s="19">
        <f t="shared" si="103"/>
        <v>0</v>
      </c>
      <c r="F537" s="19">
        <v>0</v>
      </c>
      <c r="G537" s="19">
        <v>0</v>
      </c>
      <c r="H537" s="19">
        <v>0</v>
      </c>
      <c r="I537" s="19">
        <v>0</v>
      </c>
      <c r="J537" s="19">
        <v>0</v>
      </c>
      <c r="K537" s="19">
        <v>0</v>
      </c>
      <c r="L537" s="19">
        <v>0</v>
      </c>
    </row>
    <row r="538" spans="1:12" s="9" customFormat="1" ht="15" hidden="1" x14ac:dyDescent="0.25">
      <c r="A538" s="51"/>
      <c r="B538" s="52"/>
      <c r="C538" s="17"/>
      <c r="D538" s="25">
        <v>847</v>
      </c>
      <c r="E538" s="19">
        <f t="shared" si="103"/>
        <v>0</v>
      </c>
      <c r="F538" s="19">
        <v>0</v>
      </c>
      <c r="G538" s="19">
        <v>0</v>
      </c>
      <c r="H538" s="19">
        <v>0</v>
      </c>
      <c r="I538" s="19">
        <v>0</v>
      </c>
      <c r="J538" s="19">
        <v>0</v>
      </c>
      <c r="K538" s="19">
        <v>0</v>
      </c>
      <c r="L538" s="19">
        <v>0</v>
      </c>
    </row>
    <row r="539" spans="1:12" s="9" customFormat="1" ht="15" hidden="1" x14ac:dyDescent="0.25">
      <c r="A539" s="51"/>
      <c r="B539" s="52"/>
      <c r="C539" s="17"/>
      <c r="D539" s="25">
        <v>848</v>
      </c>
      <c r="E539" s="19">
        <f t="shared" si="103"/>
        <v>0</v>
      </c>
      <c r="F539" s="19">
        <v>0</v>
      </c>
      <c r="G539" s="19">
        <v>0</v>
      </c>
      <c r="H539" s="19">
        <v>0</v>
      </c>
      <c r="I539" s="19">
        <v>0</v>
      </c>
      <c r="J539" s="19">
        <v>0</v>
      </c>
      <c r="K539" s="19">
        <v>0</v>
      </c>
      <c r="L539" s="19">
        <v>0</v>
      </c>
    </row>
    <row r="540" spans="1:12" s="9" customFormat="1" ht="15" hidden="1" x14ac:dyDescent="0.25">
      <c r="A540" s="51"/>
      <c r="B540" s="52"/>
      <c r="C540" s="17"/>
      <c r="D540" s="25">
        <v>857</v>
      </c>
      <c r="E540" s="19">
        <f t="shared" si="103"/>
        <v>0</v>
      </c>
      <c r="F540" s="19">
        <v>0</v>
      </c>
      <c r="G540" s="19">
        <v>0</v>
      </c>
      <c r="H540" s="19">
        <v>0</v>
      </c>
      <c r="I540" s="19">
        <v>0</v>
      </c>
      <c r="J540" s="19">
        <v>0</v>
      </c>
      <c r="K540" s="19">
        <v>0</v>
      </c>
      <c r="L540" s="19">
        <v>0</v>
      </c>
    </row>
    <row r="541" spans="1:12" s="9" customFormat="1" ht="25.5" x14ac:dyDescent="0.25">
      <c r="A541" s="51"/>
      <c r="B541" s="52"/>
      <c r="C541" s="17" t="s">
        <v>109</v>
      </c>
      <c r="D541" s="25"/>
      <c r="E541" s="19">
        <f t="shared" si="103"/>
        <v>0</v>
      </c>
      <c r="F541" s="19">
        <v>0</v>
      </c>
      <c r="G541" s="19">
        <v>0</v>
      </c>
      <c r="H541" s="19">
        <v>0</v>
      </c>
      <c r="I541" s="19">
        <v>0</v>
      </c>
      <c r="J541" s="19">
        <v>0</v>
      </c>
      <c r="K541" s="19">
        <v>0</v>
      </c>
      <c r="L541" s="19">
        <v>0</v>
      </c>
    </row>
    <row r="542" spans="1:12" s="9" customFormat="1" ht="25.5" x14ac:dyDescent="0.25">
      <c r="A542" s="51"/>
      <c r="B542" s="52"/>
      <c r="C542" s="17" t="s">
        <v>110</v>
      </c>
      <c r="D542" s="25"/>
      <c r="E542" s="19">
        <f t="shared" si="103"/>
        <v>0</v>
      </c>
      <c r="F542" s="19">
        <v>0</v>
      </c>
      <c r="G542" s="19">
        <v>0</v>
      </c>
      <c r="H542" s="19">
        <v>0</v>
      </c>
      <c r="I542" s="19">
        <v>0</v>
      </c>
      <c r="J542" s="19">
        <v>0</v>
      </c>
      <c r="K542" s="19">
        <v>0</v>
      </c>
      <c r="L542" s="19">
        <v>0</v>
      </c>
    </row>
    <row r="543" spans="1:12" s="9" customFormat="1" ht="38.25" x14ac:dyDescent="0.25">
      <c r="A543" s="51"/>
      <c r="B543" s="52"/>
      <c r="C543" s="17" t="s">
        <v>111</v>
      </c>
      <c r="D543" s="25"/>
      <c r="E543" s="19">
        <f t="shared" si="103"/>
        <v>0</v>
      </c>
      <c r="F543" s="19">
        <v>0</v>
      </c>
      <c r="G543" s="19">
        <v>0</v>
      </c>
      <c r="H543" s="19">
        <v>0</v>
      </c>
      <c r="I543" s="19">
        <v>0</v>
      </c>
      <c r="J543" s="19">
        <v>0</v>
      </c>
      <c r="K543" s="19">
        <v>0</v>
      </c>
      <c r="L543" s="19">
        <v>0</v>
      </c>
    </row>
    <row r="544" spans="1:12" s="9" customFormat="1" ht="15" x14ac:dyDescent="0.25">
      <c r="A544" s="51" t="s">
        <v>53</v>
      </c>
      <c r="B544" s="52" t="s">
        <v>54</v>
      </c>
      <c r="C544" s="17" t="s">
        <v>103</v>
      </c>
      <c r="D544" s="25"/>
      <c r="E544" s="19">
        <f>SUM(F544:L544)</f>
        <v>0</v>
      </c>
      <c r="F544" s="19">
        <f t="shared" ref="F544:L544" si="106">F545+F547</f>
        <v>0</v>
      </c>
      <c r="G544" s="19">
        <f t="shared" si="106"/>
        <v>0</v>
      </c>
      <c r="H544" s="19">
        <f t="shared" si="106"/>
        <v>0</v>
      </c>
      <c r="I544" s="19">
        <f t="shared" si="106"/>
        <v>0</v>
      </c>
      <c r="J544" s="19">
        <f t="shared" si="106"/>
        <v>0</v>
      </c>
      <c r="K544" s="19">
        <f t="shared" si="106"/>
        <v>0</v>
      </c>
      <c r="L544" s="19">
        <f t="shared" si="106"/>
        <v>0</v>
      </c>
    </row>
    <row r="545" spans="1:12" s="9" customFormat="1" ht="38.25" x14ac:dyDescent="0.25">
      <c r="A545" s="51"/>
      <c r="B545" s="52"/>
      <c r="C545" s="17" t="s">
        <v>105</v>
      </c>
      <c r="D545" s="25"/>
      <c r="E545" s="19">
        <f t="shared" ref="E545:E564" si="107">SUM(F545:I545)</f>
        <v>0</v>
      </c>
      <c r="F545" s="19">
        <f t="shared" ref="F545:L545" si="108">F546+F548+F565+F566+F567</f>
        <v>0</v>
      </c>
      <c r="G545" s="19">
        <f t="shared" si="108"/>
        <v>0</v>
      </c>
      <c r="H545" s="19">
        <f t="shared" si="108"/>
        <v>0</v>
      </c>
      <c r="I545" s="19">
        <f t="shared" si="108"/>
        <v>0</v>
      </c>
      <c r="J545" s="19">
        <f t="shared" si="108"/>
        <v>0</v>
      </c>
      <c r="K545" s="19">
        <f t="shared" si="108"/>
        <v>0</v>
      </c>
      <c r="L545" s="19">
        <f t="shared" si="108"/>
        <v>0</v>
      </c>
    </row>
    <row r="546" spans="1:12" s="9" customFormat="1" ht="25.5" x14ac:dyDescent="0.25">
      <c r="A546" s="51"/>
      <c r="B546" s="52"/>
      <c r="C546" s="17" t="s">
        <v>106</v>
      </c>
      <c r="D546" s="25"/>
      <c r="E546" s="19">
        <f t="shared" si="107"/>
        <v>0</v>
      </c>
      <c r="F546" s="19">
        <v>0</v>
      </c>
      <c r="G546" s="19">
        <v>0</v>
      </c>
      <c r="H546" s="19">
        <v>0</v>
      </c>
      <c r="I546" s="19">
        <v>0</v>
      </c>
      <c r="J546" s="19">
        <v>0</v>
      </c>
      <c r="K546" s="19">
        <v>0</v>
      </c>
      <c r="L546" s="19">
        <v>0</v>
      </c>
    </row>
    <row r="547" spans="1:12" s="9" customFormat="1" ht="51" x14ac:dyDescent="0.25">
      <c r="A547" s="51"/>
      <c r="B547" s="52"/>
      <c r="C547" s="17" t="s">
        <v>107</v>
      </c>
      <c r="D547" s="25"/>
      <c r="E547" s="19">
        <f t="shared" si="107"/>
        <v>0</v>
      </c>
      <c r="F547" s="19">
        <v>0</v>
      </c>
      <c r="G547" s="19">
        <v>0</v>
      </c>
      <c r="H547" s="19">
        <v>0</v>
      </c>
      <c r="I547" s="19">
        <v>0</v>
      </c>
      <c r="J547" s="19">
        <v>0</v>
      </c>
      <c r="K547" s="19">
        <v>0</v>
      </c>
      <c r="L547" s="19">
        <v>0</v>
      </c>
    </row>
    <row r="548" spans="1:12" s="9" customFormat="1" ht="25.5" x14ac:dyDescent="0.25">
      <c r="A548" s="51"/>
      <c r="B548" s="52"/>
      <c r="C548" s="17" t="s">
        <v>108</v>
      </c>
      <c r="D548" s="18">
        <v>810</v>
      </c>
      <c r="E548" s="19">
        <f t="shared" si="107"/>
        <v>0</v>
      </c>
      <c r="F548" s="19">
        <f t="shared" ref="F548:L548" si="109">SUM(F549:F564)</f>
        <v>0</v>
      </c>
      <c r="G548" s="19">
        <f t="shared" si="109"/>
        <v>0</v>
      </c>
      <c r="H548" s="19">
        <f t="shared" si="109"/>
        <v>0</v>
      </c>
      <c r="I548" s="19">
        <f t="shared" si="109"/>
        <v>0</v>
      </c>
      <c r="J548" s="19">
        <f t="shared" si="109"/>
        <v>0</v>
      </c>
      <c r="K548" s="19">
        <f t="shared" si="109"/>
        <v>0</v>
      </c>
      <c r="L548" s="19">
        <f t="shared" si="109"/>
        <v>0</v>
      </c>
    </row>
    <row r="549" spans="1:12" s="9" customFormat="1" ht="15" hidden="1" x14ac:dyDescent="0.25">
      <c r="A549" s="51"/>
      <c r="B549" s="52"/>
      <c r="C549" s="17"/>
      <c r="D549" s="25">
        <v>804</v>
      </c>
      <c r="E549" s="19">
        <f t="shared" si="107"/>
        <v>0</v>
      </c>
      <c r="F549" s="19">
        <v>0</v>
      </c>
      <c r="G549" s="19">
        <v>0</v>
      </c>
      <c r="H549" s="19">
        <v>0</v>
      </c>
      <c r="I549" s="19">
        <v>0</v>
      </c>
      <c r="J549" s="19">
        <v>0</v>
      </c>
      <c r="K549" s="19">
        <v>0</v>
      </c>
      <c r="L549" s="19">
        <v>0</v>
      </c>
    </row>
    <row r="550" spans="1:12" s="9" customFormat="1" ht="15" hidden="1" x14ac:dyDescent="0.25">
      <c r="A550" s="51"/>
      <c r="B550" s="52"/>
      <c r="C550" s="17"/>
      <c r="D550" s="25">
        <v>808</v>
      </c>
      <c r="E550" s="19">
        <f t="shared" si="107"/>
        <v>0</v>
      </c>
      <c r="F550" s="19">
        <v>0</v>
      </c>
      <c r="G550" s="19">
        <v>0</v>
      </c>
      <c r="H550" s="19">
        <v>0</v>
      </c>
      <c r="I550" s="19">
        <v>0</v>
      </c>
      <c r="J550" s="19">
        <v>0</v>
      </c>
      <c r="K550" s="19">
        <v>0</v>
      </c>
      <c r="L550" s="19">
        <v>0</v>
      </c>
    </row>
    <row r="551" spans="1:12" s="9" customFormat="1" ht="15" hidden="1" x14ac:dyDescent="0.25">
      <c r="A551" s="51"/>
      <c r="B551" s="52"/>
      <c r="C551" s="17"/>
      <c r="D551" s="25">
        <v>810</v>
      </c>
      <c r="E551" s="19">
        <f t="shared" si="107"/>
        <v>0</v>
      </c>
      <c r="F551" s="19">
        <v>0</v>
      </c>
      <c r="G551" s="19">
        <v>0</v>
      </c>
      <c r="H551" s="19">
        <v>0</v>
      </c>
      <c r="I551" s="19">
        <v>0</v>
      </c>
      <c r="J551" s="19">
        <v>0</v>
      </c>
      <c r="K551" s="19">
        <v>0</v>
      </c>
      <c r="L551" s="19">
        <v>0</v>
      </c>
    </row>
    <row r="552" spans="1:12" s="9" customFormat="1" ht="15" hidden="1" x14ac:dyDescent="0.25">
      <c r="A552" s="51"/>
      <c r="B552" s="52"/>
      <c r="C552" s="17"/>
      <c r="D552" s="25">
        <v>812</v>
      </c>
      <c r="E552" s="19">
        <f t="shared" si="107"/>
        <v>0</v>
      </c>
      <c r="F552" s="19"/>
      <c r="G552" s="19"/>
      <c r="H552" s="19"/>
      <c r="I552" s="19"/>
      <c r="J552" s="19"/>
      <c r="K552" s="19"/>
      <c r="L552" s="19"/>
    </row>
    <row r="553" spans="1:12" s="9" customFormat="1" ht="15" hidden="1" x14ac:dyDescent="0.25">
      <c r="A553" s="51"/>
      <c r="B553" s="52"/>
      <c r="C553" s="17"/>
      <c r="D553" s="25">
        <v>813</v>
      </c>
      <c r="E553" s="19">
        <f t="shared" si="107"/>
        <v>0</v>
      </c>
      <c r="F553" s="19">
        <v>0</v>
      </c>
      <c r="G553" s="19">
        <v>0</v>
      </c>
      <c r="H553" s="19">
        <v>0</v>
      </c>
      <c r="I553" s="19">
        <v>0</v>
      </c>
      <c r="J553" s="19">
        <v>0</v>
      </c>
      <c r="K553" s="19">
        <v>0</v>
      </c>
      <c r="L553" s="19">
        <v>0</v>
      </c>
    </row>
    <row r="554" spans="1:12" s="9" customFormat="1" ht="15" hidden="1" x14ac:dyDescent="0.25">
      <c r="A554" s="51"/>
      <c r="B554" s="52"/>
      <c r="C554" s="17"/>
      <c r="D554" s="25">
        <v>814</v>
      </c>
      <c r="E554" s="19">
        <f t="shared" si="107"/>
        <v>0</v>
      </c>
      <c r="F554" s="19">
        <v>0</v>
      </c>
      <c r="G554" s="19">
        <v>0</v>
      </c>
      <c r="H554" s="19">
        <v>0</v>
      </c>
      <c r="I554" s="19">
        <v>0</v>
      </c>
      <c r="J554" s="19">
        <v>0</v>
      </c>
      <c r="K554" s="19">
        <v>0</v>
      </c>
      <c r="L554" s="19">
        <v>0</v>
      </c>
    </row>
    <row r="555" spans="1:12" s="9" customFormat="1" ht="15" hidden="1" x14ac:dyDescent="0.25">
      <c r="A555" s="51"/>
      <c r="B555" s="52"/>
      <c r="C555" s="17"/>
      <c r="D555" s="25">
        <v>815</v>
      </c>
      <c r="E555" s="19">
        <f t="shared" si="107"/>
        <v>0</v>
      </c>
      <c r="F555" s="19">
        <v>0</v>
      </c>
      <c r="G555" s="19">
        <v>0</v>
      </c>
      <c r="H555" s="19">
        <v>0</v>
      </c>
      <c r="I555" s="19">
        <v>0</v>
      </c>
      <c r="J555" s="19">
        <v>0</v>
      </c>
      <c r="K555" s="19">
        <v>0</v>
      </c>
      <c r="L555" s="19">
        <v>0</v>
      </c>
    </row>
    <row r="556" spans="1:12" s="9" customFormat="1" ht="15" hidden="1" x14ac:dyDescent="0.25">
      <c r="A556" s="51"/>
      <c r="B556" s="52"/>
      <c r="C556" s="17"/>
      <c r="D556" s="25">
        <v>816</v>
      </c>
      <c r="E556" s="19">
        <f t="shared" si="107"/>
        <v>0</v>
      </c>
      <c r="F556" s="19">
        <v>0</v>
      </c>
      <c r="G556" s="19">
        <v>0</v>
      </c>
      <c r="H556" s="19">
        <v>0</v>
      </c>
      <c r="I556" s="19">
        <v>0</v>
      </c>
      <c r="J556" s="19">
        <v>0</v>
      </c>
      <c r="K556" s="19">
        <v>0</v>
      </c>
      <c r="L556" s="19">
        <v>0</v>
      </c>
    </row>
    <row r="557" spans="1:12" s="9" customFormat="1" ht="15" hidden="1" x14ac:dyDescent="0.25">
      <c r="A557" s="51"/>
      <c r="B557" s="52"/>
      <c r="C557" s="17"/>
      <c r="D557" s="25">
        <v>819</v>
      </c>
      <c r="E557" s="19">
        <f t="shared" si="107"/>
        <v>0</v>
      </c>
      <c r="F557" s="19">
        <v>0</v>
      </c>
      <c r="G557" s="19">
        <v>0</v>
      </c>
      <c r="H557" s="19">
        <v>0</v>
      </c>
      <c r="I557" s="19">
        <v>0</v>
      </c>
      <c r="J557" s="19">
        <v>0</v>
      </c>
      <c r="K557" s="19">
        <v>0</v>
      </c>
      <c r="L557" s="19">
        <v>0</v>
      </c>
    </row>
    <row r="558" spans="1:12" s="9" customFormat="1" ht="15" hidden="1" x14ac:dyDescent="0.25">
      <c r="A558" s="51"/>
      <c r="B558" s="52"/>
      <c r="C558" s="17"/>
      <c r="D558" s="25">
        <v>826</v>
      </c>
      <c r="E558" s="19">
        <f t="shared" si="107"/>
        <v>0</v>
      </c>
      <c r="F558" s="19">
        <v>0</v>
      </c>
      <c r="G558" s="19">
        <v>0</v>
      </c>
      <c r="H558" s="19">
        <v>0</v>
      </c>
      <c r="I558" s="19">
        <v>0</v>
      </c>
      <c r="J558" s="19">
        <v>0</v>
      </c>
      <c r="K558" s="19">
        <v>0</v>
      </c>
      <c r="L558" s="19">
        <v>0</v>
      </c>
    </row>
    <row r="559" spans="1:12" s="9" customFormat="1" ht="15" hidden="1" x14ac:dyDescent="0.25">
      <c r="A559" s="51"/>
      <c r="B559" s="52"/>
      <c r="C559" s="17"/>
      <c r="D559" s="25">
        <v>829</v>
      </c>
      <c r="E559" s="19">
        <f t="shared" si="107"/>
        <v>0</v>
      </c>
      <c r="F559" s="19">
        <v>0</v>
      </c>
      <c r="G559" s="19">
        <v>0</v>
      </c>
      <c r="H559" s="19">
        <v>0</v>
      </c>
      <c r="I559" s="19">
        <v>0</v>
      </c>
      <c r="J559" s="19">
        <v>0</v>
      </c>
      <c r="K559" s="19">
        <v>0</v>
      </c>
      <c r="L559" s="19">
        <v>0</v>
      </c>
    </row>
    <row r="560" spans="1:12" s="9" customFormat="1" ht="15" hidden="1" x14ac:dyDescent="0.25">
      <c r="A560" s="51"/>
      <c r="B560" s="52"/>
      <c r="C560" s="17"/>
      <c r="D560" s="25">
        <v>832</v>
      </c>
      <c r="E560" s="19">
        <f t="shared" si="107"/>
        <v>0</v>
      </c>
      <c r="F560" s="19">
        <v>0</v>
      </c>
      <c r="G560" s="19">
        <v>0</v>
      </c>
      <c r="H560" s="19">
        <v>0</v>
      </c>
      <c r="I560" s="19">
        <v>0</v>
      </c>
      <c r="J560" s="19">
        <v>0</v>
      </c>
      <c r="K560" s="19">
        <v>0</v>
      </c>
      <c r="L560" s="19">
        <v>0</v>
      </c>
    </row>
    <row r="561" spans="1:12" s="9" customFormat="1" ht="15" hidden="1" x14ac:dyDescent="0.25">
      <c r="A561" s="51"/>
      <c r="B561" s="52"/>
      <c r="C561" s="17"/>
      <c r="D561" s="25">
        <v>843</v>
      </c>
      <c r="E561" s="19">
        <f t="shared" si="107"/>
        <v>0</v>
      </c>
      <c r="F561" s="19">
        <v>0</v>
      </c>
      <c r="G561" s="19">
        <v>0</v>
      </c>
      <c r="H561" s="19">
        <v>0</v>
      </c>
      <c r="I561" s="19">
        <v>0</v>
      </c>
      <c r="J561" s="19">
        <v>0</v>
      </c>
      <c r="K561" s="19">
        <v>0</v>
      </c>
      <c r="L561" s="19">
        <v>0</v>
      </c>
    </row>
    <row r="562" spans="1:12" s="9" customFormat="1" ht="15" hidden="1" x14ac:dyDescent="0.25">
      <c r="A562" s="51"/>
      <c r="B562" s="52"/>
      <c r="C562" s="17"/>
      <c r="D562" s="25">
        <v>847</v>
      </c>
      <c r="E562" s="19">
        <f t="shared" si="107"/>
        <v>0</v>
      </c>
      <c r="F562" s="19">
        <v>0</v>
      </c>
      <c r="G562" s="19">
        <v>0</v>
      </c>
      <c r="H562" s="19">
        <v>0</v>
      </c>
      <c r="I562" s="19">
        <v>0</v>
      </c>
      <c r="J562" s="19">
        <v>0</v>
      </c>
      <c r="K562" s="19">
        <v>0</v>
      </c>
      <c r="L562" s="19">
        <v>0</v>
      </c>
    </row>
    <row r="563" spans="1:12" s="9" customFormat="1" ht="15" hidden="1" x14ac:dyDescent="0.25">
      <c r="A563" s="51"/>
      <c r="B563" s="52"/>
      <c r="C563" s="17"/>
      <c r="D563" s="25">
        <v>848</v>
      </c>
      <c r="E563" s="19">
        <f t="shared" si="107"/>
        <v>0</v>
      </c>
      <c r="F563" s="19">
        <v>0</v>
      </c>
      <c r="G563" s="19">
        <v>0</v>
      </c>
      <c r="H563" s="19">
        <v>0</v>
      </c>
      <c r="I563" s="19">
        <v>0</v>
      </c>
      <c r="J563" s="19">
        <v>0</v>
      </c>
      <c r="K563" s="19">
        <v>0</v>
      </c>
      <c r="L563" s="19">
        <v>0</v>
      </c>
    </row>
    <row r="564" spans="1:12" s="9" customFormat="1" ht="15" hidden="1" x14ac:dyDescent="0.25">
      <c r="A564" s="51"/>
      <c r="B564" s="52"/>
      <c r="C564" s="17"/>
      <c r="D564" s="25">
        <v>857</v>
      </c>
      <c r="E564" s="19">
        <f t="shared" si="107"/>
        <v>0</v>
      </c>
      <c r="F564" s="19">
        <v>0</v>
      </c>
      <c r="G564" s="19">
        <v>0</v>
      </c>
      <c r="H564" s="19">
        <v>0</v>
      </c>
      <c r="I564" s="19">
        <v>0</v>
      </c>
      <c r="J564" s="19">
        <v>0</v>
      </c>
      <c r="K564" s="19">
        <v>0</v>
      </c>
      <c r="L564" s="19">
        <v>0</v>
      </c>
    </row>
    <row r="565" spans="1:12" s="9" customFormat="1" ht="25.5" x14ac:dyDescent="0.25">
      <c r="A565" s="51"/>
      <c r="B565" s="52"/>
      <c r="C565" s="17" t="s">
        <v>109</v>
      </c>
      <c r="D565" s="25"/>
      <c r="E565" s="19">
        <f>SUM(F565:F565)</f>
        <v>0</v>
      </c>
      <c r="F565" s="19">
        <v>0</v>
      </c>
      <c r="G565" s="19">
        <v>0</v>
      </c>
      <c r="H565" s="19">
        <v>0</v>
      </c>
      <c r="I565" s="19">
        <v>0</v>
      </c>
      <c r="J565" s="19">
        <v>0</v>
      </c>
      <c r="K565" s="19">
        <v>0</v>
      </c>
      <c r="L565" s="19">
        <v>0</v>
      </c>
    </row>
    <row r="566" spans="1:12" s="9" customFormat="1" ht="25.5" x14ac:dyDescent="0.25">
      <c r="A566" s="51"/>
      <c r="B566" s="52"/>
      <c r="C566" s="17" t="s">
        <v>110</v>
      </c>
      <c r="D566" s="25"/>
      <c r="E566" s="19">
        <f>SUM(F566:F566)</f>
        <v>0</v>
      </c>
      <c r="F566" s="19">
        <v>0</v>
      </c>
      <c r="G566" s="19">
        <v>0</v>
      </c>
      <c r="H566" s="19">
        <v>0</v>
      </c>
      <c r="I566" s="19">
        <v>0</v>
      </c>
      <c r="J566" s="19">
        <v>0</v>
      </c>
      <c r="K566" s="19">
        <v>0</v>
      </c>
      <c r="L566" s="19">
        <v>0</v>
      </c>
    </row>
    <row r="567" spans="1:12" s="9" customFormat="1" ht="39.75" customHeight="1" x14ac:dyDescent="0.25">
      <c r="A567" s="51"/>
      <c r="B567" s="52"/>
      <c r="C567" s="17" t="s">
        <v>111</v>
      </c>
      <c r="D567" s="25"/>
      <c r="E567" s="19">
        <f>SUM(F567:F567)</f>
        <v>0</v>
      </c>
      <c r="F567" s="19">
        <v>0</v>
      </c>
      <c r="G567" s="19">
        <v>0</v>
      </c>
      <c r="H567" s="19">
        <v>0</v>
      </c>
      <c r="I567" s="19">
        <v>0</v>
      </c>
      <c r="J567" s="19">
        <v>0</v>
      </c>
      <c r="K567" s="19">
        <v>0</v>
      </c>
      <c r="L567" s="19">
        <v>0</v>
      </c>
    </row>
    <row r="568" spans="1:12" s="9" customFormat="1" ht="15" x14ac:dyDescent="0.25">
      <c r="A568" s="51" t="s">
        <v>55</v>
      </c>
      <c r="B568" s="52" t="s">
        <v>56</v>
      </c>
      <c r="C568" s="17" t="s">
        <v>103</v>
      </c>
      <c r="D568" s="25"/>
      <c r="E568" s="19">
        <f>SUM(F568:L568)</f>
        <v>0</v>
      </c>
      <c r="F568" s="19">
        <f t="shared" ref="F568:L568" si="110">F569+F571</f>
        <v>0</v>
      </c>
      <c r="G568" s="19">
        <f t="shared" si="110"/>
        <v>0</v>
      </c>
      <c r="H568" s="19">
        <f t="shared" si="110"/>
        <v>0</v>
      </c>
      <c r="I568" s="19">
        <f t="shared" si="110"/>
        <v>0</v>
      </c>
      <c r="J568" s="19">
        <f t="shared" si="110"/>
        <v>0</v>
      </c>
      <c r="K568" s="19">
        <f t="shared" si="110"/>
        <v>0</v>
      </c>
      <c r="L568" s="19">
        <f t="shared" si="110"/>
        <v>0</v>
      </c>
    </row>
    <row r="569" spans="1:12" s="9" customFormat="1" ht="38.25" x14ac:dyDescent="0.25">
      <c r="A569" s="51"/>
      <c r="B569" s="52"/>
      <c r="C569" s="17" t="s">
        <v>105</v>
      </c>
      <c r="D569" s="25"/>
      <c r="E569" s="19">
        <f t="shared" ref="E569:E591" si="111">SUM(F569:L569)</f>
        <v>0</v>
      </c>
      <c r="F569" s="19">
        <f t="shared" ref="F569:L569" si="112">F570+F572+F589+F590+F591</f>
        <v>0</v>
      </c>
      <c r="G569" s="19">
        <f t="shared" si="112"/>
        <v>0</v>
      </c>
      <c r="H569" s="19">
        <f t="shared" si="112"/>
        <v>0</v>
      </c>
      <c r="I569" s="19">
        <f t="shared" si="112"/>
        <v>0</v>
      </c>
      <c r="J569" s="19">
        <f t="shared" si="112"/>
        <v>0</v>
      </c>
      <c r="K569" s="19">
        <f t="shared" si="112"/>
        <v>0</v>
      </c>
      <c r="L569" s="19">
        <f t="shared" si="112"/>
        <v>0</v>
      </c>
    </row>
    <row r="570" spans="1:12" s="9" customFormat="1" ht="25.5" x14ac:dyDescent="0.25">
      <c r="A570" s="51"/>
      <c r="B570" s="52"/>
      <c r="C570" s="17" t="s">
        <v>106</v>
      </c>
      <c r="D570" s="25"/>
      <c r="E570" s="19">
        <f t="shared" si="111"/>
        <v>0</v>
      </c>
      <c r="F570" s="19">
        <v>0</v>
      </c>
      <c r="G570" s="19">
        <v>0</v>
      </c>
      <c r="H570" s="19">
        <v>0</v>
      </c>
      <c r="I570" s="19">
        <v>0</v>
      </c>
      <c r="J570" s="19">
        <v>0</v>
      </c>
      <c r="K570" s="19">
        <v>0</v>
      </c>
      <c r="L570" s="19">
        <v>0</v>
      </c>
    </row>
    <row r="571" spans="1:12" s="9" customFormat="1" ht="51" x14ac:dyDescent="0.25">
      <c r="A571" s="51"/>
      <c r="B571" s="52"/>
      <c r="C571" s="17" t="s">
        <v>107</v>
      </c>
      <c r="D571" s="25"/>
      <c r="E571" s="19">
        <f t="shared" si="111"/>
        <v>0</v>
      </c>
      <c r="F571" s="19">
        <v>0</v>
      </c>
      <c r="G571" s="19">
        <v>0</v>
      </c>
      <c r="H571" s="19">
        <v>0</v>
      </c>
      <c r="I571" s="19">
        <v>0</v>
      </c>
      <c r="J571" s="19">
        <v>0</v>
      </c>
      <c r="K571" s="19">
        <v>0</v>
      </c>
      <c r="L571" s="19">
        <v>0</v>
      </c>
    </row>
    <row r="572" spans="1:12" s="9" customFormat="1" ht="25.5" x14ac:dyDescent="0.25">
      <c r="A572" s="51"/>
      <c r="B572" s="52"/>
      <c r="C572" s="17" t="s">
        <v>108</v>
      </c>
      <c r="D572" s="18">
        <v>810</v>
      </c>
      <c r="E572" s="19">
        <f t="shared" si="111"/>
        <v>0</v>
      </c>
      <c r="F572" s="19">
        <f t="shared" ref="F572:L572" si="113">SUM(F573:F588)</f>
        <v>0</v>
      </c>
      <c r="G572" s="19">
        <f t="shared" si="113"/>
        <v>0</v>
      </c>
      <c r="H572" s="19">
        <f t="shared" si="113"/>
        <v>0</v>
      </c>
      <c r="I572" s="19">
        <f t="shared" si="113"/>
        <v>0</v>
      </c>
      <c r="J572" s="19">
        <f t="shared" si="113"/>
        <v>0</v>
      </c>
      <c r="K572" s="19">
        <f t="shared" si="113"/>
        <v>0</v>
      </c>
      <c r="L572" s="19">
        <f t="shared" si="113"/>
        <v>0</v>
      </c>
    </row>
    <row r="573" spans="1:12" s="9" customFormat="1" ht="15" hidden="1" x14ac:dyDescent="0.25">
      <c r="A573" s="51"/>
      <c r="B573" s="52"/>
      <c r="C573" s="17"/>
      <c r="D573" s="25">
        <v>804</v>
      </c>
      <c r="E573" s="19">
        <f t="shared" si="111"/>
        <v>0</v>
      </c>
      <c r="F573" s="19">
        <v>0</v>
      </c>
      <c r="G573" s="19">
        <v>0</v>
      </c>
      <c r="H573" s="19">
        <v>0</v>
      </c>
      <c r="I573" s="19">
        <v>0</v>
      </c>
      <c r="J573" s="19">
        <v>0</v>
      </c>
      <c r="K573" s="19">
        <v>0</v>
      </c>
      <c r="L573" s="19">
        <v>0</v>
      </c>
    </row>
    <row r="574" spans="1:12" s="9" customFormat="1" ht="15" hidden="1" x14ac:dyDescent="0.25">
      <c r="A574" s="51"/>
      <c r="B574" s="52"/>
      <c r="C574" s="17"/>
      <c r="D574" s="25">
        <v>808</v>
      </c>
      <c r="E574" s="19">
        <f t="shared" si="111"/>
        <v>0</v>
      </c>
      <c r="F574" s="19">
        <v>0</v>
      </c>
      <c r="G574" s="19">
        <v>0</v>
      </c>
      <c r="H574" s="19">
        <v>0</v>
      </c>
      <c r="I574" s="19">
        <v>0</v>
      </c>
      <c r="J574" s="19">
        <v>0</v>
      </c>
      <c r="K574" s="19">
        <v>0</v>
      </c>
      <c r="L574" s="19">
        <v>0</v>
      </c>
    </row>
    <row r="575" spans="1:12" s="9" customFormat="1" ht="15" hidden="1" x14ac:dyDescent="0.25">
      <c r="A575" s="51"/>
      <c r="B575" s="52"/>
      <c r="C575" s="17"/>
      <c r="D575" s="25">
        <v>810</v>
      </c>
      <c r="E575" s="19">
        <f t="shared" si="111"/>
        <v>0</v>
      </c>
      <c r="F575" s="19">
        <v>0</v>
      </c>
      <c r="G575" s="19">
        <v>0</v>
      </c>
      <c r="H575" s="19">
        <v>0</v>
      </c>
      <c r="I575" s="19">
        <v>0</v>
      </c>
      <c r="J575" s="19">
        <v>0</v>
      </c>
      <c r="K575" s="19">
        <v>0</v>
      </c>
      <c r="L575" s="19">
        <v>0</v>
      </c>
    </row>
    <row r="576" spans="1:12" s="9" customFormat="1" ht="15" hidden="1" x14ac:dyDescent="0.25">
      <c r="A576" s="51"/>
      <c r="B576" s="52"/>
      <c r="C576" s="17"/>
      <c r="D576" s="25">
        <v>812</v>
      </c>
      <c r="E576" s="19">
        <f t="shared" si="111"/>
        <v>0</v>
      </c>
      <c r="F576" s="19"/>
      <c r="G576" s="19"/>
      <c r="H576" s="19"/>
      <c r="I576" s="19"/>
      <c r="J576" s="19"/>
      <c r="K576" s="19"/>
      <c r="L576" s="19"/>
    </row>
    <row r="577" spans="1:12" s="9" customFormat="1" ht="15" hidden="1" x14ac:dyDescent="0.25">
      <c r="A577" s="51"/>
      <c r="B577" s="52"/>
      <c r="C577" s="17"/>
      <c r="D577" s="25">
        <v>813</v>
      </c>
      <c r="E577" s="19">
        <f t="shared" si="111"/>
        <v>0</v>
      </c>
      <c r="F577" s="19">
        <v>0</v>
      </c>
      <c r="G577" s="19">
        <v>0</v>
      </c>
      <c r="H577" s="19">
        <v>0</v>
      </c>
      <c r="I577" s="19">
        <v>0</v>
      </c>
      <c r="J577" s="19">
        <v>0</v>
      </c>
      <c r="K577" s="19">
        <v>0</v>
      </c>
      <c r="L577" s="19">
        <v>0</v>
      </c>
    </row>
    <row r="578" spans="1:12" s="9" customFormat="1" ht="15" hidden="1" x14ac:dyDescent="0.25">
      <c r="A578" s="51"/>
      <c r="B578" s="52"/>
      <c r="C578" s="17"/>
      <c r="D578" s="25">
        <v>814</v>
      </c>
      <c r="E578" s="19">
        <f t="shared" si="111"/>
        <v>0</v>
      </c>
      <c r="F578" s="19">
        <v>0</v>
      </c>
      <c r="G578" s="19">
        <v>0</v>
      </c>
      <c r="H578" s="19">
        <v>0</v>
      </c>
      <c r="I578" s="19">
        <v>0</v>
      </c>
      <c r="J578" s="19">
        <v>0</v>
      </c>
      <c r="K578" s="19">
        <v>0</v>
      </c>
      <c r="L578" s="19">
        <v>0</v>
      </c>
    </row>
    <row r="579" spans="1:12" s="9" customFormat="1" ht="15" hidden="1" x14ac:dyDescent="0.25">
      <c r="A579" s="51"/>
      <c r="B579" s="52"/>
      <c r="C579" s="17"/>
      <c r="D579" s="25">
        <v>815</v>
      </c>
      <c r="E579" s="19">
        <f t="shared" si="111"/>
        <v>0</v>
      </c>
      <c r="F579" s="19">
        <v>0</v>
      </c>
      <c r="G579" s="19">
        <v>0</v>
      </c>
      <c r="H579" s="19">
        <v>0</v>
      </c>
      <c r="I579" s="19">
        <v>0</v>
      </c>
      <c r="J579" s="19">
        <v>0</v>
      </c>
      <c r="K579" s="19">
        <v>0</v>
      </c>
      <c r="L579" s="19">
        <v>0</v>
      </c>
    </row>
    <row r="580" spans="1:12" s="9" customFormat="1" ht="15" hidden="1" x14ac:dyDescent="0.25">
      <c r="A580" s="51"/>
      <c r="B580" s="52"/>
      <c r="C580" s="17"/>
      <c r="D580" s="25">
        <v>816</v>
      </c>
      <c r="E580" s="19">
        <f t="shared" si="111"/>
        <v>0</v>
      </c>
      <c r="F580" s="19">
        <v>0</v>
      </c>
      <c r="G580" s="19">
        <v>0</v>
      </c>
      <c r="H580" s="19">
        <v>0</v>
      </c>
      <c r="I580" s="19">
        <v>0</v>
      </c>
      <c r="J580" s="19">
        <v>0</v>
      </c>
      <c r="K580" s="19">
        <v>0</v>
      </c>
      <c r="L580" s="19">
        <v>0</v>
      </c>
    </row>
    <row r="581" spans="1:12" s="9" customFormat="1" ht="15" hidden="1" x14ac:dyDescent="0.25">
      <c r="A581" s="51"/>
      <c r="B581" s="52"/>
      <c r="C581" s="17"/>
      <c r="D581" s="25">
        <v>819</v>
      </c>
      <c r="E581" s="19">
        <f t="shared" si="111"/>
        <v>0</v>
      </c>
      <c r="F581" s="19">
        <v>0</v>
      </c>
      <c r="G581" s="19">
        <v>0</v>
      </c>
      <c r="H581" s="19">
        <v>0</v>
      </c>
      <c r="I581" s="19">
        <v>0</v>
      </c>
      <c r="J581" s="19">
        <v>0</v>
      </c>
      <c r="K581" s="19">
        <v>0</v>
      </c>
      <c r="L581" s="19">
        <v>0</v>
      </c>
    </row>
    <row r="582" spans="1:12" s="9" customFormat="1" ht="15" hidden="1" x14ac:dyDescent="0.25">
      <c r="A582" s="51"/>
      <c r="B582" s="52"/>
      <c r="C582" s="17"/>
      <c r="D582" s="25">
        <v>826</v>
      </c>
      <c r="E582" s="19">
        <f t="shared" si="111"/>
        <v>0</v>
      </c>
      <c r="F582" s="19">
        <v>0</v>
      </c>
      <c r="G582" s="19">
        <v>0</v>
      </c>
      <c r="H582" s="19">
        <v>0</v>
      </c>
      <c r="I582" s="19">
        <v>0</v>
      </c>
      <c r="J582" s="19">
        <v>0</v>
      </c>
      <c r="K582" s="19">
        <v>0</v>
      </c>
      <c r="L582" s="19">
        <v>0</v>
      </c>
    </row>
    <row r="583" spans="1:12" s="9" customFormat="1" ht="15" hidden="1" x14ac:dyDescent="0.25">
      <c r="A583" s="51"/>
      <c r="B583" s="52"/>
      <c r="C583" s="17"/>
      <c r="D583" s="25">
        <v>829</v>
      </c>
      <c r="E583" s="19">
        <f t="shared" si="111"/>
        <v>0</v>
      </c>
      <c r="F583" s="19">
        <v>0</v>
      </c>
      <c r="G583" s="19">
        <v>0</v>
      </c>
      <c r="H583" s="19">
        <v>0</v>
      </c>
      <c r="I583" s="19">
        <v>0</v>
      </c>
      <c r="J583" s="19">
        <v>0</v>
      </c>
      <c r="K583" s="19">
        <v>0</v>
      </c>
      <c r="L583" s="19">
        <v>0</v>
      </c>
    </row>
    <row r="584" spans="1:12" s="9" customFormat="1" ht="15" hidden="1" x14ac:dyDescent="0.25">
      <c r="A584" s="51"/>
      <c r="B584" s="52"/>
      <c r="C584" s="17"/>
      <c r="D584" s="25">
        <v>832</v>
      </c>
      <c r="E584" s="19">
        <f t="shared" si="111"/>
        <v>0</v>
      </c>
      <c r="F584" s="19">
        <v>0</v>
      </c>
      <c r="G584" s="19">
        <v>0</v>
      </c>
      <c r="H584" s="19">
        <v>0</v>
      </c>
      <c r="I584" s="19">
        <v>0</v>
      </c>
      <c r="J584" s="19">
        <v>0</v>
      </c>
      <c r="K584" s="19">
        <v>0</v>
      </c>
      <c r="L584" s="19">
        <v>0</v>
      </c>
    </row>
    <row r="585" spans="1:12" s="9" customFormat="1" ht="15" hidden="1" x14ac:dyDescent="0.25">
      <c r="A585" s="51"/>
      <c r="B585" s="52"/>
      <c r="C585" s="17"/>
      <c r="D585" s="25">
        <v>843</v>
      </c>
      <c r="E585" s="19">
        <f t="shared" si="111"/>
        <v>0</v>
      </c>
      <c r="F585" s="19">
        <v>0</v>
      </c>
      <c r="G585" s="19">
        <v>0</v>
      </c>
      <c r="H585" s="19">
        <v>0</v>
      </c>
      <c r="I585" s="19">
        <v>0</v>
      </c>
      <c r="J585" s="19">
        <v>0</v>
      </c>
      <c r="K585" s="19">
        <v>0</v>
      </c>
      <c r="L585" s="19">
        <v>0</v>
      </c>
    </row>
    <row r="586" spans="1:12" s="9" customFormat="1" ht="15" hidden="1" x14ac:dyDescent="0.25">
      <c r="A586" s="51"/>
      <c r="B586" s="52"/>
      <c r="C586" s="17"/>
      <c r="D586" s="25">
        <v>847</v>
      </c>
      <c r="E586" s="19">
        <f t="shared" si="111"/>
        <v>0</v>
      </c>
      <c r="F586" s="19">
        <v>0</v>
      </c>
      <c r="G586" s="19">
        <v>0</v>
      </c>
      <c r="H586" s="19">
        <v>0</v>
      </c>
      <c r="I586" s="19">
        <v>0</v>
      </c>
      <c r="J586" s="19">
        <v>0</v>
      </c>
      <c r="K586" s="19">
        <v>0</v>
      </c>
      <c r="L586" s="19">
        <v>0</v>
      </c>
    </row>
    <row r="587" spans="1:12" s="9" customFormat="1" ht="15" hidden="1" x14ac:dyDescent="0.25">
      <c r="A587" s="51"/>
      <c r="B587" s="52"/>
      <c r="C587" s="17"/>
      <c r="D587" s="25">
        <v>848</v>
      </c>
      <c r="E587" s="19">
        <f t="shared" si="111"/>
        <v>0</v>
      </c>
      <c r="F587" s="19">
        <v>0</v>
      </c>
      <c r="G587" s="19">
        <v>0</v>
      </c>
      <c r="H587" s="19">
        <v>0</v>
      </c>
      <c r="I587" s="19">
        <v>0</v>
      </c>
      <c r="J587" s="19">
        <v>0</v>
      </c>
      <c r="K587" s="19">
        <v>0</v>
      </c>
      <c r="L587" s="19">
        <v>0</v>
      </c>
    </row>
    <row r="588" spans="1:12" s="9" customFormat="1" ht="15" hidden="1" x14ac:dyDescent="0.25">
      <c r="A588" s="51"/>
      <c r="B588" s="52"/>
      <c r="C588" s="17"/>
      <c r="D588" s="25">
        <v>857</v>
      </c>
      <c r="E588" s="19">
        <f t="shared" si="111"/>
        <v>0</v>
      </c>
      <c r="F588" s="19">
        <v>0</v>
      </c>
      <c r="G588" s="19">
        <v>0</v>
      </c>
      <c r="H588" s="19">
        <v>0</v>
      </c>
      <c r="I588" s="19">
        <v>0</v>
      </c>
      <c r="J588" s="19">
        <v>0</v>
      </c>
      <c r="K588" s="19">
        <v>0</v>
      </c>
      <c r="L588" s="19">
        <v>0</v>
      </c>
    </row>
    <row r="589" spans="1:12" s="9" customFormat="1" ht="25.5" x14ac:dyDescent="0.25">
      <c r="A589" s="51"/>
      <c r="B589" s="52"/>
      <c r="C589" s="17" t="s">
        <v>109</v>
      </c>
      <c r="D589" s="25"/>
      <c r="E589" s="19">
        <f t="shared" si="111"/>
        <v>0</v>
      </c>
      <c r="F589" s="19">
        <v>0</v>
      </c>
      <c r="G589" s="19">
        <v>0</v>
      </c>
      <c r="H589" s="19">
        <v>0</v>
      </c>
      <c r="I589" s="19">
        <v>0</v>
      </c>
      <c r="J589" s="19">
        <v>0</v>
      </c>
      <c r="K589" s="19">
        <v>0</v>
      </c>
      <c r="L589" s="19">
        <v>0</v>
      </c>
    </row>
    <row r="590" spans="1:12" s="9" customFormat="1" ht="25.5" x14ac:dyDescent="0.25">
      <c r="A590" s="51"/>
      <c r="B590" s="52"/>
      <c r="C590" s="17" t="s">
        <v>110</v>
      </c>
      <c r="D590" s="25"/>
      <c r="E590" s="19">
        <f t="shared" si="111"/>
        <v>0</v>
      </c>
      <c r="F590" s="19">
        <v>0</v>
      </c>
      <c r="G590" s="19">
        <v>0</v>
      </c>
      <c r="H590" s="19">
        <v>0</v>
      </c>
      <c r="I590" s="19">
        <v>0</v>
      </c>
      <c r="J590" s="19">
        <v>0</v>
      </c>
      <c r="K590" s="19">
        <v>0</v>
      </c>
      <c r="L590" s="19">
        <v>0</v>
      </c>
    </row>
    <row r="591" spans="1:12" s="9" customFormat="1" ht="38.25" x14ac:dyDescent="0.25">
      <c r="A591" s="51"/>
      <c r="B591" s="52"/>
      <c r="C591" s="17" t="s">
        <v>111</v>
      </c>
      <c r="D591" s="25"/>
      <c r="E591" s="19">
        <f t="shared" si="111"/>
        <v>0</v>
      </c>
      <c r="F591" s="19">
        <v>0</v>
      </c>
      <c r="G591" s="19">
        <v>0</v>
      </c>
      <c r="H591" s="19">
        <v>0</v>
      </c>
      <c r="I591" s="19">
        <v>0</v>
      </c>
      <c r="J591" s="19">
        <v>0</v>
      </c>
      <c r="K591" s="19">
        <v>0</v>
      </c>
      <c r="L591" s="19">
        <v>0</v>
      </c>
    </row>
    <row r="592" spans="1:12" s="9" customFormat="1" ht="15" x14ac:dyDescent="0.25">
      <c r="A592" s="51" t="s">
        <v>57</v>
      </c>
      <c r="B592" s="52" t="s">
        <v>117</v>
      </c>
      <c r="C592" s="17" t="s">
        <v>103</v>
      </c>
      <c r="D592" s="25"/>
      <c r="E592" s="19">
        <f>SUM(F592:L592)</f>
        <v>67768.222729999994</v>
      </c>
      <c r="F592" s="19">
        <f t="shared" ref="F592:L592" si="114">F593+F595</f>
        <v>0</v>
      </c>
      <c r="G592" s="19">
        <f t="shared" si="114"/>
        <v>0</v>
      </c>
      <c r="H592" s="19">
        <f t="shared" si="114"/>
        <v>31283.368859999999</v>
      </c>
      <c r="I592" s="19">
        <f t="shared" si="114"/>
        <v>36484.853869999999</v>
      </c>
      <c r="J592" s="19">
        <f t="shared" si="114"/>
        <v>0</v>
      </c>
      <c r="K592" s="19">
        <f t="shared" si="114"/>
        <v>0</v>
      </c>
      <c r="L592" s="19">
        <f t="shared" si="114"/>
        <v>0</v>
      </c>
    </row>
    <row r="593" spans="1:12" s="9" customFormat="1" ht="38.25" x14ac:dyDescent="0.25">
      <c r="A593" s="51"/>
      <c r="B593" s="52"/>
      <c r="C593" s="17" t="s">
        <v>105</v>
      </c>
      <c r="D593" s="25"/>
      <c r="E593" s="19">
        <f t="shared" ref="E593:E615" si="115">SUM(F593:L593)</f>
        <v>67768.222729999994</v>
      </c>
      <c r="F593" s="19">
        <f t="shared" ref="F593:L593" si="116">F594+F596+F613+F614+F615</f>
        <v>0</v>
      </c>
      <c r="G593" s="19">
        <f t="shared" si="116"/>
        <v>0</v>
      </c>
      <c r="H593" s="19">
        <f t="shared" si="116"/>
        <v>31283.368859999999</v>
      </c>
      <c r="I593" s="19">
        <f t="shared" si="116"/>
        <v>36484.853869999999</v>
      </c>
      <c r="J593" s="19">
        <f t="shared" si="116"/>
        <v>0</v>
      </c>
      <c r="K593" s="19">
        <f t="shared" si="116"/>
        <v>0</v>
      </c>
      <c r="L593" s="19">
        <f t="shared" si="116"/>
        <v>0</v>
      </c>
    </row>
    <row r="594" spans="1:12" s="9" customFormat="1" ht="25.5" x14ac:dyDescent="0.25">
      <c r="A594" s="51"/>
      <c r="B594" s="52"/>
      <c r="C594" s="17" t="s">
        <v>106</v>
      </c>
      <c r="D594" s="25"/>
      <c r="E594" s="19">
        <f t="shared" si="115"/>
        <v>0</v>
      </c>
      <c r="F594" s="19">
        <v>0</v>
      </c>
      <c r="G594" s="19">
        <v>0</v>
      </c>
      <c r="H594" s="19">
        <v>0</v>
      </c>
      <c r="I594" s="19">
        <v>0</v>
      </c>
      <c r="J594" s="19">
        <v>0</v>
      </c>
      <c r="K594" s="19">
        <v>0</v>
      </c>
      <c r="L594" s="19">
        <v>0</v>
      </c>
    </row>
    <row r="595" spans="1:12" s="9" customFormat="1" ht="51" x14ac:dyDescent="0.25">
      <c r="A595" s="51"/>
      <c r="B595" s="52"/>
      <c r="C595" s="17" t="s">
        <v>107</v>
      </c>
      <c r="D595" s="25"/>
      <c r="E595" s="19">
        <f t="shared" si="115"/>
        <v>0</v>
      </c>
      <c r="F595" s="19">
        <v>0</v>
      </c>
      <c r="G595" s="19">
        <v>0</v>
      </c>
      <c r="H595" s="19">
        <v>0</v>
      </c>
      <c r="I595" s="19">
        <v>0</v>
      </c>
      <c r="J595" s="19">
        <v>0</v>
      </c>
      <c r="K595" s="19">
        <v>0</v>
      </c>
      <c r="L595" s="19">
        <v>0</v>
      </c>
    </row>
    <row r="596" spans="1:12" s="9" customFormat="1" ht="25.5" x14ac:dyDescent="0.25">
      <c r="A596" s="51"/>
      <c r="B596" s="52"/>
      <c r="C596" s="17" t="s">
        <v>108</v>
      </c>
      <c r="D596" s="18">
        <v>813</v>
      </c>
      <c r="E596" s="19">
        <f t="shared" si="115"/>
        <v>67768.222729999994</v>
      </c>
      <c r="F596" s="19">
        <f>SUM(F597:F612)</f>
        <v>0</v>
      </c>
      <c r="G596" s="19">
        <f>G601</f>
        <v>0</v>
      </c>
      <c r="H596" s="19">
        <f>SUM(H597:H612)</f>
        <v>31283.368859999999</v>
      </c>
      <c r="I596" s="19">
        <f>SUM(I597:I612)</f>
        <v>36484.853869999999</v>
      </c>
      <c r="J596" s="19">
        <f>SUM(J597:J612)</f>
        <v>0</v>
      </c>
      <c r="K596" s="19">
        <f>SUM(K597:K612)</f>
        <v>0</v>
      </c>
      <c r="L596" s="19">
        <f>SUM(L597:L612)</f>
        <v>0</v>
      </c>
    </row>
    <row r="597" spans="1:12" s="9" customFormat="1" ht="15" x14ac:dyDescent="0.25">
      <c r="A597" s="51"/>
      <c r="B597" s="52"/>
      <c r="C597" s="17"/>
      <c r="D597" s="25">
        <v>804</v>
      </c>
      <c r="E597" s="19">
        <f t="shared" si="115"/>
        <v>0</v>
      </c>
      <c r="F597" s="19">
        <v>0</v>
      </c>
      <c r="G597" s="19">
        <v>0</v>
      </c>
      <c r="H597" s="19">
        <v>0</v>
      </c>
      <c r="I597" s="19">
        <v>0</v>
      </c>
      <c r="J597" s="19">
        <v>0</v>
      </c>
      <c r="K597" s="19">
        <v>0</v>
      </c>
      <c r="L597" s="19">
        <v>0</v>
      </c>
    </row>
    <row r="598" spans="1:12" s="9" customFormat="1" ht="15" x14ac:dyDescent="0.25">
      <c r="A598" s="51"/>
      <c r="B598" s="52"/>
      <c r="C598" s="17"/>
      <c r="D598" s="25">
        <v>808</v>
      </c>
      <c r="E598" s="19">
        <f t="shared" si="115"/>
        <v>0</v>
      </c>
      <c r="F598" s="19">
        <v>0</v>
      </c>
      <c r="G598" s="19">
        <v>0</v>
      </c>
      <c r="H598" s="19">
        <v>0</v>
      </c>
      <c r="I598" s="19">
        <v>0</v>
      </c>
      <c r="J598" s="19">
        <v>0</v>
      </c>
      <c r="K598" s="19">
        <v>0</v>
      </c>
      <c r="L598" s="19">
        <v>0</v>
      </c>
    </row>
    <row r="599" spans="1:12" s="9" customFormat="1" ht="15" x14ac:dyDescent="0.25">
      <c r="A599" s="51"/>
      <c r="B599" s="52"/>
      <c r="C599" s="17"/>
      <c r="D599" s="25">
        <v>810</v>
      </c>
      <c r="E599" s="19">
        <f t="shared" si="115"/>
        <v>0</v>
      </c>
      <c r="F599" s="19">
        <v>0</v>
      </c>
      <c r="G599" s="19">
        <v>0</v>
      </c>
      <c r="H599" s="19"/>
      <c r="I599" s="19">
        <v>0</v>
      </c>
      <c r="J599" s="19">
        <v>0</v>
      </c>
      <c r="K599" s="19">
        <v>0</v>
      </c>
      <c r="L599" s="19">
        <v>0</v>
      </c>
    </row>
    <row r="600" spans="1:12" s="9" customFormat="1" ht="15" x14ac:dyDescent="0.25">
      <c r="A600" s="51"/>
      <c r="B600" s="52"/>
      <c r="C600" s="17"/>
      <c r="D600" s="25">
        <v>812</v>
      </c>
      <c r="E600" s="19">
        <f t="shared" si="115"/>
        <v>0</v>
      </c>
      <c r="F600" s="19"/>
      <c r="G600" s="19"/>
      <c r="H600" s="19"/>
      <c r="I600" s="19"/>
      <c r="J600" s="19"/>
      <c r="K600" s="19"/>
      <c r="L600" s="19"/>
    </row>
    <row r="601" spans="1:12" s="9" customFormat="1" ht="15" x14ac:dyDescent="0.25">
      <c r="A601" s="51"/>
      <c r="B601" s="52"/>
      <c r="C601" s="17"/>
      <c r="D601" s="25">
        <v>813</v>
      </c>
      <c r="E601" s="19">
        <f t="shared" si="115"/>
        <v>67768.222729999994</v>
      </c>
      <c r="F601" s="19">
        <v>0</v>
      </c>
      <c r="G601" s="19">
        <v>0</v>
      </c>
      <c r="H601" s="19">
        <v>31283.368859999999</v>
      </c>
      <c r="I601" s="19">
        <v>36484.853869999999</v>
      </c>
      <c r="J601" s="19">
        <v>0</v>
      </c>
      <c r="K601" s="19">
        <v>0</v>
      </c>
      <c r="L601" s="19">
        <v>0</v>
      </c>
    </row>
    <row r="602" spans="1:12" s="9" customFormat="1" ht="15" x14ac:dyDescent="0.25">
      <c r="A602" s="51"/>
      <c r="B602" s="52"/>
      <c r="C602" s="17"/>
      <c r="D602" s="25">
        <v>814</v>
      </c>
      <c r="E602" s="19">
        <f t="shared" si="115"/>
        <v>0</v>
      </c>
      <c r="F602" s="19">
        <v>0</v>
      </c>
      <c r="G602" s="19">
        <v>0</v>
      </c>
      <c r="H602" s="19">
        <v>0</v>
      </c>
      <c r="I602" s="19">
        <v>0</v>
      </c>
      <c r="J602" s="19">
        <v>0</v>
      </c>
      <c r="K602" s="19">
        <v>0</v>
      </c>
      <c r="L602" s="19">
        <v>0</v>
      </c>
    </row>
    <row r="603" spans="1:12" s="9" customFormat="1" ht="15" x14ac:dyDescent="0.25">
      <c r="A603" s="51"/>
      <c r="B603" s="52"/>
      <c r="C603" s="17"/>
      <c r="D603" s="25">
        <v>815</v>
      </c>
      <c r="E603" s="19">
        <f t="shared" si="115"/>
        <v>0</v>
      </c>
      <c r="F603" s="19">
        <v>0</v>
      </c>
      <c r="G603" s="19">
        <v>0</v>
      </c>
      <c r="H603" s="19">
        <v>0</v>
      </c>
      <c r="I603" s="19">
        <v>0</v>
      </c>
      <c r="J603" s="19">
        <v>0</v>
      </c>
      <c r="K603" s="19">
        <v>0</v>
      </c>
      <c r="L603" s="19">
        <v>0</v>
      </c>
    </row>
    <row r="604" spans="1:12" s="9" customFormat="1" ht="15" x14ac:dyDescent="0.25">
      <c r="A604" s="51"/>
      <c r="B604" s="52"/>
      <c r="C604" s="17"/>
      <c r="D604" s="25">
        <v>816</v>
      </c>
      <c r="E604" s="19">
        <f t="shared" si="115"/>
        <v>0</v>
      </c>
      <c r="F604" s="19">
        <v>0</v>
      </c>
      <c r="G604" s="19">
        <v>0</v>
      </c>
      <c r="H604" s="19">
        <v>0</v>
      </c>
      <c r="I604" s="19">
        <v>0</v>
      </c>
      <c r="J604" s="19">
        <v>0</v>
      </c>
      <c r="K604" s="19">
        <v>0</v>
      </c>
      <c r="L604" s="19">
        <v>0</v>
      </c>
    </row>
    <row r="605" spans="1:12" s="9" customFormat="1" ht="15" x14ac:dyDescent="0.25">
      <c r="A605" s="51"/>
      <c r="B605" s="52"/>
      <c r="C605" s="17"/>
      <c r="D605" s="25">
        <v>819</v>
      </c>
      <c r="E605" s="19">
        <f t="shared" si="115"/>
        <v>0</v>
      </c>
      <c r="F605" s="19">
        <v>0</v>
      </c>
      <c r="G605" s="19">
        <v>0</v>
      </c>
      <c r="H605" s="19">
        <v>0</v>
      </c>
      <c r="I605" s="19">
        <v>0</v>
      </c>
      <c r="J605" s="19">
        <v>0</v>
      </c>
      <c r="K605" s="19">
        <v>0</v>
      </c>
      <c r="L605" s="19">
        <v>0</v>
      </c>
    </row>
    <row r="606" spans="1:12" s="9" customFormat="1" ht="15" x14ac:dyDescent="0.25">
      <c r="A606" s="51"/>
      <c r="B606" s="52"/>
      <c r="C606" s="17"/>
      <c r="D606" s="25">
        <v>826</v>
      </c>
      <c r="E606" s="19">
        <f t="shared" si="115"/>
        <v>0</v>
      </c>
      <c r="F606" s="19">
        <v>0</v>
      </c>
      <c r="G606" s="19">
        <v>0</v>
      </c>
      <c r="H606" s="19">
        <v>0</v>
      </c>
      <c r="I606" s="19">
        <v>0</v>
      </c>
      <c r="J606" s="19">
        <v>0</v>
      </c>
      <c r="K606" s="19">
        <v>0</v>
      </c>
      <c r="L606" s="19">
        <v>0</v>
      </c>
    </row>
    <row r="607" spans="1:12" s="9" customFormat="1" ht="15" x14ac:dyDescent="0.25">
      <c r="A607" s="51"/>
      <c r="B607" s="52"/>
      <c r="C607" s="17"/>
      <c r="D607" s="25">
        <v>829</v>
      </c>
      <c r="E607" s="19">
        <f t="shared" si="115"/>
        <v>0</v>
      </c>
      <c r="F607" s="19">
        <v>0</v>
      </c>
      <c r="G607" s="19">
        <v>0</v>
      </c>
      <c r="H607" s="19">
        <v>0</v>
      </c>
      <c r="I607" s="19">
        <v>0</v>
      </c>
      <c r="J607" s="19">
        <v>0</v>
      </c>
      <c r="K607" s="19">
        <v>0</v>
      </c>
      <c r="L607" s="19">
        <v>0</v>
      </c>
    </row>
    <row r="608" spans="1:12" s="9" customFormat="1" ht="15" x14ac:dyDescent="0.25">
      <c r="A608" s="51"/>
      <c r="B608" s="52"/>
      <c r="C608" s="17"/>
      <c r="D608" s="25">
        <v>832</v>
      </c>
      <c r="E608" s="19">
        <f t="shared" si="115"/>
        <v>0</v>
      </c>
      <c r="F608" s="19">
        <v>0</v>
      </c>
      <c r="G608" s="19">
        <v>0</v>
      </c>
      <c r="H608" s="19">
        <v>0</v>
      </c>
      <c r="I608" s="19">
        <v>0</v>
      </c>
      <c r="J608" s="19">
        <v>0</v>
      </c>
      <c r="K608" s="19">
        <v>0</v>
      </c>
      <c r="L608" s="19">
        <v>0</v>
      </c>
    </row>
    <row r="609" spans="1:12" s="9" customFormat="1" ht="15" x14ac:dyDescent="0.25">
      <c r="A609" s="51"/>
      <c r="B609" s="52"/>
      <c r="C609" s="17"/>
      <c r="D609" s="25">
        <v>843</v>
      </c>
      <c r="E609" s="19">
        <f t="shared" si="115"/>
        <v>0</v>
      </c>
      <c r="F609" s="19">
        <v>0</v>
      </c>
      <c r="G609" s="19">
        <v>0</v>
      </c>
      <c r="H609" s="19">
        <v>0</v>
      </c>
      <c r="I609" s="19">
        <v>0</v>
      </c>
      <c r="J609" s="19">
        <v>0</v>
      </c>
      <c r="K609" s="19">
        <v>0</v>
      </c>
      <c r="L609" s="19">
        <v>0</v>
      </c>
    </row>
    <row r="610" spans="1:12" s="9" customFormat="1" ht="15" x14ac:dyDescent="0.25">
      <c r="A610" s="51"/>
      <c r="B610" s="52"/>
      <c r="C610" s="17"/>
      <c r="D610" s="25">
        <v>847</v>
      </c>
      <c r="E610" s="19">
        <f t="shared" si="115"/>
        <v>0</v>
      </c>
      <c r="F610" s="19">
        <v>0</v>
      </c>
      <c r="G610" s="19">
        <v>0</v>
      </c>
      <c r="H610" s="19">
        <v>0</v>
      </c>
      <c r="I610" s="19">
        <v>0</v>
      </c>
      <c r="J610" s="19">
        <v>0</v>
      </c>
      <c r="K610" s="19">
        <v>0</v>
      </c>
      <c r="L610" s="19">
        <v>0</v>
      </c>
    </row>
    <row r="611" spans="1:12" s="9" customFormat="1" ht="15" x14ac:dyDescent="0.25">
      <c r="A611" s="51"/>
      <c r="B611" s="52"/>
      <c r="C611" s="17"/>
      <c r="D611" s="25">
        <v>848</v>
      </c>
      <c r="E611" s="19">
        <f t="shared" si="115"/>
        <v>0</v>
      </c>
      <c r="F611" s="19">
        <v>0</v>
      </c>
      <c r="G611" s="19">
        <v>0</v>
      </c>
      <c r="H611" s="19">
        <v>0</v>
      </c>
      <c r="I611" s="19">
        <v>0</v>
      </c>
      <c r="J611" s="19">
        <v>0</v>
      </c>
      <c r="K611" s="19">
        <v>0</v>
      </c>
      <c r="L611" s="19">
        <v>0</v>
      </c>
    </row>
    <row r="612" spans="1:12" s="9" customFormat="1" ht="15" x14ac:dyDescent="0.25">
      <c r="A612" s="51"/>
      <c r="B612" s="52"/>
      <c r="C612" s="17"/>
      <c r="D612" s="25">
        <v>857</v>
      </c>
      <c r="E612" s="19">
        <f t="shared" si="115"/>
        <v>0</v>
      </c>
      <c r="F612" s="19">
        <v>0</v>
      </c>
      <c r="G612" s="19">
        <v>0</v>
      </c>
      <c r="H612" s="19">
        <v>0</v>
      </c>
      <c r="I612" s="19">
        <v>0</v>
      </c>
      <c r="J612" s="19">
        <v>0</v>
      </c>
      <c r="K612" s="19">
        <v>0</v>
      </c>
      <c r="L612" s="19">
        <v>0</v>
      </c>
    </row>
    <row r="613" spans="1:12" s="9" customFormat="1" ht="25.5" x14ac:dyDescent="0.25">
      <c r="A613" s="51"/>
      <c r="B613" s="52"/>
      <c r="C613" s="17" t="s">
        <v>109</v>
      </c>
      <c r="D613" s="25"/>
      <c r="E613" s="19">
        <f t="shared" si="115"/>
        <v>0</v>
      </c>
      <c r="F613" s="19">
        <v>0</v>
      </c>
      <c r="G613" s="19">
        <v>0</v>
      </c>
      <c r="H613" s="19">
        <v>0</v>
      </c>
      <c r="I613" s="19">
        <v>0</v>
      </c>
      <c r="J613" s="19">
        <v>0</v>
      </c>
      <c r="K613" s="19">
        <v>0</v>
      </c>
      <c r="L613" s="19">
        <v>0</v>
      </c>
    </row>
    <row r="614" spans="1:12" s="9" customFormat="1" ht="25.5" x14ac:dyDescent="0.25">
      <c r="A614" s="51"/>
      <c r="B614" s="52"/>
      <c r="C614" s="17" t="s">
        <v>110</v>
      </c>
      <c r="D614" s="25"/>
      <c r="E614" s="19">
        <f t="shared" si="115"/>
        <v>0</v>
      </c>
      <c r="F614" s="19">
        <v>0</v>
      </c>
      <c r="G614" s="19">
        <v>0</v>
      </c>
      <c r="H614" s="19">
        <v>0</v>
      </c>
      <c r="I614" s="19">
        <v>0</v>
      </c>
      <c r="J614" s="19">
        <v>0</v>
      </c>
      <c r="K614" s="19">
        <v>0</v>
      </c>
      <c r="L614" s="19">
        <v>0</v>
      </c>
    </row>
    <row r="615" spans="1:12" s="9" customFormat="1" ht="38.25" x14ac:dyDescent="0.25">
      <c r="A615" s="51"/>
      <c r="B615" s="52"/>
      <c r="C615" s="17" t="s">
        <v>111</v>
      </c>
      <c r="D615" s="25"/>
      <c r="E615" s="19">
        <f t="shared" si="115"/>
        <v>0</v>
      </c>
      <c r="F615" s="19">
        <v>0</v>
      </c>
      <c r="G615" s="19">
        <v>0</v>
      </c>
      <c r="H615" s="19">
        <v>0</v>
      </c>
      <c r="I615" s="19">
        <v>0</v>
      </c>
      <c r="J615" s="19">
        <v>0</v>
      </c>
      <c r="K615" s="19">
        <v>0</v>
      </c>
      <c r="L615" s="19">
        <v>0</v>
      </c>
    </row>
    <row r="616" spans="1:12" s="9" customFormat="1" ht="15" x14ac:dyDescent="0.25">
      <c r="A616" s="51" t="s">
        <v>58</v>
      </c>
      <c r="B616" s="52" t="s">
        <v>118</v>
      </c>
      <c r="C616" s="17" t="s">
        <v>103</v>
      </c>
      <c r="D616" s="25"/>
      <c r="E616" s="19">
        <f>SUM(F616:L616)</f>
        <v>1261629.2474100001</v>
      </c>
      <c r="F616" s="19">
        <f t="shared" ref="F616:L616" si="117">F617+F619</f>
        <v>92960</v>
      </c>
      <c r="G616" s="19">
        <f t="shared" si="117"/>
        <v>293884.30531999998</v>
      </c>
      <c r="H616" s="19">
        <f t="shared" si="117"/>
        <v>874784.94209000003</v>
      </c>
      <c r="I616" s="19">
        <f t="shared" si="117"/>
        <v>0</v>
      </c>
      <c r="J616" s="19">
        <f t="shared" si="117"/>
        <v>0</v>
      </c>
      <c r="K616" s="19">
        <f t="shared" si="117"/>
        <v>0</v>
      </c>
      <c r="L616" s="19">
        <f t="shared" si="117"/>
        <v>0</v>
      </c>
    </row>
    <row r="617" spans="1:12" s="9" customFormat="1" ht="38.25" x14ac:dyDescent="0.25">
      <c r="A617" s="51"/>
      <c r="B617" s="52"/>
      <c r="C617" s="17" t="s">
        <v>105</v>
      </c>
      <c r="D617" s="25"/>
      <c r="E617" s="19">
        <f t="shared" ref="E617:E639" si="118">SUM(F617:L617)</f>
        <v>1261629.2474100001</v>
      </c>
      <c r="F617" s="19">
        <f t="shared" ref="F617:L617" si="119">F618+F620+F637+F638+F639</f>
        <v>92960</v>
      </c>
      <c r="G617" s="35">
        <f t="shared" si="119"/>
        <v>293884.30531999998</v>
      </c>
      <c r="H617" s="19">
        <f t="shared" si="119"/>
        <v>874784.94209000003</v>
      </c>
      <c r="I617" s="19">
        <f t="shared" si="119"/>
        <v>0</v>
      </c>
      <c r="J617" s="19">
        <f t="shared" si="119"/>
        <v>0</v>
      </c>
      <c r="K617" s="19">
        <f t="shared" si="119"/>
        <v>0</v>
      </c>
      <c r="L617" s="19">
        <f t="shared" si="119"/>
        <v>0</v>
      </c>
    </row>
    <row r="618" spans="1:12" s="9" customFormat="1" ht="25.5" x14ac:dyDescent="0.25">
      <c r="A618" s="51"/>
      <c r="B618" s="52"/>
      <c r="C618" s="17" t="s">
        <v>106</v>
      </c>
      <c r="D618" s="25"/>
      <c r="E618" s="19">
        <f t="shared" si="118"/>
        <v>0</v>
      </c>
      <c r="F618" s="19">
        <v>0</v>
      </c>
      <c r="G618" s="19">
        <v>0</v>
      </c>
      <c r="H618" s="19">
        <v>0</v>
      </c>
      <c r="I618" s="19">
        <v>0</v>
      </c>
      <c r="J618" s="19">
        <v>0</v>
      </c>
      <c r="K618" s="19">
        <v>0</v>
      </c>
      <c r="L618" s="19">
        <v>0</v>
      </c>
    </row>
    <row r="619" spans="1:12" s="9" customFormat="1" ht="51.75" customHeight="1" x14ac:dyDescent="0.25">
      <c r="A619" s="51"/>
      <c r="B619" s="52"/>
      <c r="C619" s="17" t="s">
        <v>107</v>
      </c>
      <c r="D619" s="25"/>
      <c r="E619" s="19">
        <f t="shared" si="118"/>
        <v>0</v>
      </c>
      <c r="F619" s="19">
        <v>0</v>
      </c>
      <c r="G619" s="19">
        <v>0</v>
      </c>
      <c r="H619" s="19">
        <v>0</v>
      </c>
      <c r="I619" s="19">
        <v>0</v>
      </c>
      <c r="J619" s="19">
        <v>0</v>
      </c>
      <c r="K619" s="19">
        <v>0</v>
      </c>
      <c r="L619" s="19">
        <v>0</v>
      </c>
    </row>
    <row r="620" spans="1:12" s="9" customFormat="1" ht="25.5" x14ac:dyDescent="0.25">
      <c r="A620" s="51"/>
      <c r="B620" s="52"/>
      <c r="C620" s="17" t="s">
        <v>108</v>
      </c>
      <c r="D620" s="18">
        <v>843</v>
      </c>
      <c r="E620" s="19">
        <f>SUM(F620:L620)</f>
        <v>1261629.2474100001</v>
      </c>
      <c r="F620" s="19">
        <f t="shared" ref="F620:L620" si="120">SUM(F621:F636)</f>
        <v>92960</v>
      </c>
      <c r="G620" s="19">
        <f t="shared" si="120"/>
        <v>293884.30531999998</v>
      </c>
      <c r="H620" s="19">
        <f t="shared" si="120"/>
        <v>874784.94209000003</v>
      </c>
      <c r="I620" s="19">
        <f t="shared" si="120"/>
        <v>0</v>
      </c>
      <c r="J620" s="19">
        <f t="shared" si="120"/>
        <v>0</v>
      </c>
      <c r="K620" s="19">
        <f t="shared" si="120"/>
        <v>0</v>
      </c>
      <c r="L620" s="19">
        <f t="shared" si="120"/>
        <v>0</v>
      </c>
    </row>
    <row r="621" spans="1:12" s="9" customFormat="1" ht="15" x14ac:dyDescent="0.25">
      <c r="A621" s="51"/>
      <c r="B621" s="52"/>
      <c r="C621" s="17"/>
      <c r="D621" s="25">
        <v>804</v>
      </c>
      <c r="E621" s="19">
        <f t="shared" si="118"/>
        <v>0</v>
      </c>
      <c r="F621" s="19">
        <v>0</v>
      </c>
      <c r="G621" s="19">
        <v>0</v>
      </c>
      <c r="H621" s="19">
        <v>0</v>
      </c>
      <c r="I621" s="19">
        <v>0</v>
      </c>
      <c r="J621" s="19">
        <v>0</v>
      </c>
      <c r="K621" s="19">
        <v>0</v>
      </c>
      <c r="L621" s="19">
        <v>0</v>
      </c>
    </row>
    <row r="622" spans="1:12" s="9" customFormat="1" ht="15" x14ac:dyDescent="0.25">
      <c r="A622" s="51"/>
      <c r="B622" s="52"/>
      <c r="C622" s="17"/>
      <c r="D622" s="25">
        <v>808</v>
      </c>
      <c r="E622" s="19">
        <f t="shared" si="118"/>
        <v>0</v>
      </c>
      <c r="F622" s="19">
        <v>0</v>
      </c>
      <c r="G622" s="19">
        <v>0</v>
      </c>
      <c r="H622" s="19">
        <v>0</v>
      </c>
      <c r="I622" s="19">
        <v>0</v>
      </c>
      <c r="J622" s="19">
        <v>0</v>
      </c>
      <c r="K622" s="19">
        <v>0</v>
      </c>
      <c r="L622" s="19">
        <v>0</v>
      </c>
    </row>
    <row r="623" spans="1:12" s="9" customFormat="1" ht="15" x14ac:dyDescent="0.25">
      <c r="A623" s="51"/>
      <c r="B623" s="52"/>
      <c r="C623" s="17"/>
      <c r="D623" s="25">
        <v>810</v>
      </c>
      <c r="E623" s="19">
        <f t="shared" si="118"/>
        <v>0</v>
      </c>
      <c r="F623" s="19">
        <v>0</v>
      </c>
      <c r="G623" s="19">
        <v>0</v>
      </c>
      <c r="I623" s="19">
        <v>0</v>
      </c>
      <c r="J623" s="19">
        <v>0</v>
      </c>
      <c r="K623" s="19">
        <v>0</v>
      </c>
      <c r="L623" s="19">
        <v>0</v>
      </c>
    </row>
    <row r="624" spans="1:12" s="9" customFormat="1" ht="15" x14ac:dyDescent="0.25">
      <c r="A624" s="51"/>
      <c r="B624" s="52"/>
      <c r="C624" s="17"/>
      <c r="D624" s="25">
        <v>812</v>
      </c>
      <c r="E624" s="19">
        <f t="shared" si="118"/>
        <v>0</v>
      </c>
      <c r="F624" s="19"/>
      <c r="G624" s="19"/>
      <c r="H624" s="19"/>
      <c r="I624" s="19"/>
      <c r="J624" s="19"/>
      <c r="K624" s="19"/>
      <c r="L624" s="19"/>
    </row>
    <row r="625" spans="1:12" s="9" customFormat="1" ht="15" x14ac:dyDescent="0.25">
      <c r="A625" s="51"/>
      <c r="B625" s="52"/>
      <c r="C625" s="17"/>
      <c r="D625" s="25">
        <v>813</v>
      </c>
      <c r="E625" s="19">
        <f t="shared" si="118"/>
        <v>0</v>
      </c>
      <c r="F625" s="19">
        <v>0</v>
      </c>
      <c r="G625" s="19">
        <v>0</v>
      </c>
      <c r="H625" s="19">
        <v>0</v>
      </c>
      <c r="I625" s="19">
        <v>0</v>
      </c>
      <c r="J625" s="19">
        <v>0</v>
      </c>
      <c r="K625" s="19">
        <v>0</v>
      </c>
      <c r="L625" s="19">
        <v>0</v>
      </c>
    </row>
    <row r="626" spans="1:12" s="9" customFormat="1" ht="15" x14ac:dyDescent="0.25">
      <c r="A626" s="51"/>
      <c r="B626" s="52"/>
      <c r="C626" s="17"/>
      <c r="D626" s="25">
        <v>814</v>
      </c>
      <c r="E626" s="19">
        <f t="shared" si="118"/>
        <v>0</v>
      </c>
      <c r="F626" s="19">
        <v>0</v>
      </c>
      <c r="G626" s="19">
        <v>0</v>
      </c>
      <c r="H626" s="19">
        <v>0</v>
      </c>
      <c r="I626" s="19">
        <v>0</v>
      </c>
      <c r="J626" s="19">
        <v>0</v>
      </c>
      <c r="K626" s="19">
        <v>0</v>
      </c>
      <c r="L626" s="19">
        <v>0</v>
      </c>
    </row>
    <row r="627" spans="1:12" s="9" customFormat="1" ht="15" x14ac:dyDescent="0.25">
      <c r="A627" s="51"/>
      <c r="B627" s="52"/>
      <c r="C627" s="17"/>
      <c r="D627" s="25">
        <v>815</v>
      </c>
      <c r="E627" s="19">
        <f t="shared" si="118"/>
        <v>0</v>
      </c>
      <c r="F627" s="19">
        <v>0</v>
      </c>
      <c r="G627" s="19">
        <v>0</v>
      </c>
      <c r="H627" s="19">
        <v>0</v>
      </c>
      <c r="I627" s="19">
        <v>0</v>
      </c>
      <c r="J627" s="19">
        <v>0</v>
      </c>
      <c r="K627" s="19">
        <v>0</v>
      </c>
      <c r="L627" s="19">
        <v>0</v>
      </c>
    </row>
    <row r="628" spans="1:12" s="9" customFormat="1" ht="15" x14ac:dyDescent="0.25">
      <c r="A628" s="51"/>
      <c r="B628" s="52"/>
      <c r="C628" s="17"/>
      <c r="D628" s="25">
        <v>816</v>
      </c>
      <c r="E628" s="19">
        <f t="shared" si="118"/>
        <v>0</v>
      </c>
      <c r="F628" s="19">
        <v>0</v>
      </c>
      <c r="G628" s="19">
        <v>0</v>
      </c>
      <c r="H628" s="19">
        <v>0</v>
      </c>
      <c r="I628" s="19">
        <v>0</v>
      </c>
      <c r="J628" s="19">
        <v>0</v>
      </c>
      <c r="K628" s="19">
        <v>0</v>
      </c>
      <c r="L628" s="19">
        <v>0</v>
      </c>
    </row>
    <row r="629" spans="1:12" s="9" customFormat="1" ht="15" x14ac:dyDescent="0.25">
      <c r="A629" s="51"/>
      <c r="B629" s="52"/>
      <c r="C629" s="17"/>
      <c r="D629" s="25">
        <v>819</v>
      </c>
      <c r="E629" s="19">
        <f t="shared" si="118"/>
        <v>0</v>
      </c>
      <c r="F629" s="19">
        <v>0</v>
      </c>
      <c r="G629" s="19">
        <v>0</v>
      </c>
      <c r="H629" s="19">
        <v>0</v>
      </c>
      <c r="I629" s="19">
        <v>0</v>
      </c>
      <c r="J629" s="19">
        <v>0</v>
      </c>
      <c r="K629" s="19">
        <v>0</v>
      </c>
      <c r="L629" s="19">
        <v>0</v>
      </c>
    </row>
    <row r="630" spans="1:12" s="9" customFormat="1" ht="15" x14ac:dyDescent="0.25">
      <c r="A630" s="51"/>
      <c r="B630" s="52"/>
      <c r="C630" s="17"/>
      <c r="D630" s="25">
        <v>826</v>
      </c>
      <c r="E630" s="19">
        <f t="shared" si="118"/>
        <v>0</v>
      </c>
      <c r="F630" s="19">
        <v>0</v>
      </c>
      <c r="G630" s="19">
        <v>0</v>
      </c>
      <c r="H630" s="19">
        <v>0</v>
      </c>
      <c r="I630" s="19">
        <v>0</v>
      </c>
      <c r="J630" s="19">
        <v>0</v>
      </c>
      <c r="K630" s="19">
        <v>0</v>
      </c>
      <c r="L630" s="19">
        <v>0</v>
      </c>
    </row>
    <row r="631" spans="1:12" s="9" customFormat="1" ht="15" x14ac:dyDescent="0.25">
      <c r="A631" s="51"/>
      <c r="B631" s="52"/>
      <c r="C631" s="17"/>
      <c r="D631" s="25">
        <v>829</v>
      </c>
      <c r="E631" s="19">
        <f t="shared" si="118"/>
        <v>0</v>
      </c>
      <c r="F631" s="19">
        <v>0</v>
      </c>
      <c r="G631" s="19">
        <v>0</v>
      </c>
      <c r="H631" s="19">
        <v>0</v>
      </c>
      <c r="I631" s="19">
        <v>0</v>
      </c>
      <c r="J631" s="19">
        <v>0</v>
      </c>
      <c r="K631" s="19">
        <v>0</v>
      </c>
      <c r="L631" s="19">
        <v>0</v>
      </c>
    </row>
    <row r="632" spans="1:12" s="9" customFormat="1" ht="15" x14ac:dyDescent="0.25">
      <c r="A632" s="51"/>
      <c r="B632" s="52"/>
      <c r="C632" s="17"/>
      <c r="D632" s="25">
        <v>832</v>
      </c>
      <c r="E632" s="19">
        <f t="shared" si="118"/>
        <v>0</v>
      </c>
      <c r="F632" s="19">
        <v>0</v>
      </c>
      <c r="G632" s="19">
        <v>0</v>
      </c>
      <c r="H632" s="19">
        <v>0</v>
      </c>
      <c r="I632" s="19">
        <v>0</v>
      </c>
      <c r="J632" s="19">
        <v>0</v>
      </c>
      <c r="K632" s="19">
        <v>0</v>
      </c>
      <c r="L632" s="19">
        <v>0</v>
      </c>
    </row>
    <row r="633" spans="1:12" s="9" customFormat="1" ht="15" x14ac:dyDescent="0.25">
      <c r="A633" s="51"/>
      <c r="B633" s="52"/>
      <c r="C633" s="17"/>
      <c r="D633" s="25">
        <v>843</v>
      </c>
      <c r="E633" s="19">
        <f t="shared" si="118"/>
        <v>1261629.2474100001</v>
      </c>
      <c r="F633" s="19">
        <v>92960</v>
      </c>
      <c r="G633" s="19">
        <v>293884.30531999998</v>
      </c>
      <c r="H633" s="19">
        <v>874784.94209000003</v>
      </c>
      <c r="I633" s="19">
        <v>0</v>
      </c>
      <c r="J633" s="19">
        <v>0</v>
      </c>
      <c r="K633" s="19">
        <f>J633*1.04</f>
        <v>0</v>
      </c>
      <c r="L633" s="19">
        <f>K633*1.04</f>
        <v>0</v>
      </c>
    </row>
    <row r="634" spans="1:12" s="9" customFormat="1" ht="15" x14ac:dyDescent="0.25">
      <c r="A634" s="51"/>
      <c r="B634" s="52"/>
      <c r="C634" s="17"/>
      <c r="D634" s="25">
        <v>847</v>
      </c>
      <c r="E634" s="19">
        <f t="shared" si="118"/>
        <v>0</v>
      </c>
      <c r="F634" s="19">
        <v>0</v>
      </c>
      <c r="G634" s="19">
        <v>0</v>
      </c>
      <c r="H634" s="19">
        <v>0</v>
      </c>
      <c r="I634" s="19">
        <v>0</v>
      </c>
      <c r="J634" s="19">
        <v>0</v>
      </c>
      <c r="K634" s="19">
        <v>0</v>
      </c>
      <c r="L634" s="19">
        <v>0</v>
      </c>
    </row>
    <row r="635" spans="1:12" s="9" customFormat="1" ht="15" x14ac:dyDescent="0.25">
      <c r="A635" s="51"/>
      <c r="B635" s="52"/>
      <c r="C635" s="17"/>
      <c r="D635" s="25">
        <v>848</v>
      </c>
      <c r="E635" s="19">
        <f t="shared" si="118"/>
        <v>0</v>
      </c>
      <c r="F635" s="19">
        <v>0</v>
      </c>
      <c r="G635" s="19">
        <v>0</v>
      </c>
      <c r="H635" s="19">
        <v>0</v>
      </c>
      <c r="I635" s="19">
        <v>0</v>
      </c>
      <c r="J635" s="19">
        <v>0</v>
      </c>
      <c r="K635" s="19">
        <v>0</v>
      </c>
      <c r="L635" s="19">
        <v>0</v>
      </c>
    </row>
    <row r="636" spans="1:12" s="9" customFormat="1" ht="15" x14ac:dyDescent="0.25">
      <c r="A636" s="51"/>
      <c r="B636" s="52"/>
      <c r="C636" s="17"/>
      <c r="D636" s="25">
        <v>857</v>
      </c>
      <c r="E636" s="19">
        <f t="shared" si="118"/>
        <v>0</v>
      </c>
      <c r="F636" s="19">
        <v>0</v>
      </c>
      <c r="G636" s="19">
        <v>0</v>
      </c>
      <c r="H636" s="19">
        <v>0</v>
      </c>
      <c r="I636" s="19">
        <v>0</v>
      </c>
      <c r="J636" s="19">
        <v>0</v>
      </c>
      <c r="K636" s="19">
        <v>0</v>
      </c>
      <c r="L636" s="19">
        <v>0</v>
      </c>
    </row>
    <row r="637" spans="1:12" s="9" customFormat="1" ht="25.5" x14ac:dyDescent="0.25">
      <c r="A637" s="51"/>
      <c r="B637" s="52"/>
      <c r="C637" s="17" t="s">
        <v>109</v>
      </c>
      <c r="D637" s="25"/>
      <c r="E637" s="19">
        <f t="shared" si="118"/>
        <v>0</v>
      </c>
      <c r="F637" s="19">
        <v>0</v>
      </c>
      <c r="G637" s="19">
        <v>0</v>
      </c>
      <c r="H637" s="19">
        <v>0</v>
      </c>
      <c r="I637" s="19">
        <v>0</v>
      </c>
      <c r="J637" s="19">
        <v>0</v>
      </c>
      <c r="K637" s="19">
        <v>0</v>
      </c>
      <c r="L637" s="19">
        <v>0</v>
      </c>
    </row>
    <row r="638" spans="1:12" s="9" customFormat="1" ht="25.5" x14ac:dyDescent="0.25">
      <c r="A638" s="51"/>
      <c r="B638" s="52"/>
      <c r="C638" s="17" t="s">
        <v>110</v>
      </c>
      <c r="D638" s="25"/>
      <c r="E638" s="19">
        <f t="shared" si="118"/>
        <v>0</v>
      </c>
      <c r="F638" s="19">
        <v>0</v>
      </c>
      <c r="G638" s="19">
        <v>0</v>
      </c>
      <c r="H638" s="19">
        <v>0</v>
      </c>
      <c r="I638" s="19">
        <v>0</v>
      </c>
      <c r="J638" s="19">
        <v>0</v>
      </c>
      <c r="K638" s="19">
        <v>0</v>
      </c>
      <c r="L638" s="19">
        <v>0</v>
      </c>
    </row>
    <row r="639" spans="1:12" s="9" customFormat="1" ht="38.25" x14ac:dyDescent="0.25">
      <c r="A639" s="51"/>
      <c r="B639" s="52"/>
      <c r="C639" s="17" t="s">
        <v>111</v>
      </c>
      <c r="D639" s="25"/>
      <c r="E639" s="19">
        <f t="shared" si="118"/>
        <v>0</v>
      </c>
      <c r="F639" s="19">
        <v>0</v>
      </c>
      <c r="G639" s="19">
        <v>0</v>
      </c>
      <c r="H639" s="19">
        <v>0</v>
      </c>
      <c r="I639" s="19">
        <v>0</v>
      </c>
      <c r="J639" s="19">
        <v>0</v>
      </c>
      <c r="K639" s="19">
        <v>0</v>
      </c>
      <c r="L639" s="19">
        <v>0</v>
      </c>
    </row>
    <row r="640" spans="1:12" s="9" customFormat="1" ht="15" x14ac:dyDescent="0.25">
      <c r="A640" s="51" t="s">
        <v>59</v>
      </c>
      <c r="B640" s="52" t="s">
        <v>60</v>
      </c>
      <c r="C640" s="17" t="s">
        <v>103</v>
      </c>
      <c r="D640" s="25"/>
      <c r="E640" s="19">
        <f>SUM(F640:L640)</f>
        <v>380157.94172734697</v>
      </c>
      <c r="F640" s="19">
        <f t="shared" ref="F640:L640" si="121">F641+F643</f>
        <v>22212.824999999997</v>
      </c>
      <c r="G640" s="19">
        <f t="shared" si="121"/>
        <v>63327.122867346938</v>
      </c>
      <c r="H640" s="19">
        <f t="shared" si="121"/>
        <v>18872.345860000001</v>
      </c>
      <c r="I640" s="19">
        <f t="shared" si="121"/>
        <v>29623.276000000002</v>
      </c>
      <c r="J640" s="19">
        <f t="shared" si="121"/>
        <v>246122.372</v>
      </c>
      <c r="K640" s="19">
        <f t="shared" si="121"/>
        <v>0</v>
      </c>
      <c r="L640" s="19">
        <f t="shared" si="121"/>
        <v>0</v>
      </c>
    </row>
    <row r="641" spans="1:12" s="9" customFormat="1" ht="38.25" x14ac:dyDescent="0.25">
      <c r="A641" s="51"/>
      <c r="B641" s="52"/>
      <c r="C641" s="17" t="s">
        <v>105</v>
      </c>
      <c r="D641" s="25"/>
      <c r="E641" s="19">
        <f t="shared" ref="E641:E663" si="122">SUM(F641:L641)</f>
        <v>380157.94172734697</v>
      </c>
      <c r="F641" s="19">
        <f t="shared" ref="F641:L641" si="123">F642+F644+F661+F662+F663</f>
        <v>22212.824999999997</v>
      </c>
      <c r="G641" s="19">
        <f t="shared" si="123"/>
        <v>63327.122867346938</v>
      </c>
      <c r="H641" s="19">
        <f t="shared" si="123"/>
        <v>18872.345860000001</v>
      </c>
      <c r="I641" s="19">
        <f t="shared" si="123"/>
        <v>29623.276000000002</v>
      </c>
      <c r="J641" s="19">
        <f t="shared" si="123"/>
        <v>246122.372</v>
      </c>
      <c r="K641" s="19">
        <f t="shared" si="123"/>
        <v>0</v>
      </c>
      <c r="L641" s="19">
        <f t="shared" si="123"/>
        <v>0</v>
      </c>
    </row>
    <row r="642" spans="1:12" s="9" customFormat="1" ht="25.5" x14ac:dyDescent="0.25">
      <c r="A642" s="51"/>
      <c r="B642" s="52"/>
      <c r="C642" s="17" t="s">
        <v>106</v>
      </c>
      <c r="D642" s="25"/>
      <c r="E642" s="19">
        <f t="shared" si="122"/>
        <v>0</v>
      </c>
      <c r="F642" s="19">
        <v>0</v>
      </c>
      <c r="G642" s="19">
        <v>0</v>
      </c>
      <c r="H642" s="19">
        <v>0</v>
      </c>
      <c r="I642" s="19">
        <v>0</v>
      </c>
      <c r="J642" s="19">
        <v>0</v>
      </c>
      <c r="K642" s="19">
        <v>0</v>
      </c>
      <c r="L642" s="19">
        <v>0</v>
      </c>
    </row>
    <row r="643" spans="1:12" s="9" customFormat="1" ht="51" x14ac:dyDescent="0.25">
      <c r="A643" s="51"/>
      <c r="B643" s="52"/>
      <c r="C643" s="17" t="s">
        <v>107</v>
      </c>
      <c r="D643" s="25"/>
      <c r="E643" s="19">
        <f t="shared" si="122"/>
        <v>0</v>
      </c>
      <c r="F643" s="19">
        <v>0</v>
      </c>
      <c r="G643" s="19">
        <v>0</v>
      </c>
      <c r="H643" s="19">
        <v>0</v>
      </c>
      <c r="I643" s="19">
        <v>0</v>
      </c>
      <c r="J643" s="19">
        <v>0</v>
      </c>
      <c r="K643" s="19">
        <v>0</v>
      </c>
      <c r="L643" s="19">
        <v>0</v>
      </c>
    </row>
    <row r="644" spans="1:12" s="9" customFormat="1" ht="25.5" x14ac:dyDescent="0.25">
      <c r="A644" s="51"/>
      <c r="B644" s="52"/>
      <c r="C644" s="17" t="s">
        <v>108</v>
      </c>
      <c r="D644" s="18">
        <v>810</v>
      </c>
      <c r="E644" s="19">
        <f t="shared" si="122"/>
        <v>378069.68926999997</v>
      </c>
      <c r="F644" s="19">
        <f t="shared" ref="F644:L644" si="124">SUM(F645:F660)</f>
        <v>21768.564999999999</v>
      </c>
      <c r="G644" s="19">
        <f t="shared" si="124"/>
        <v>62060.580410000002</v>
      </c>
      <c r="H644" s="19">
        <f>H647</f>
        <v>18494.895860000001</v>
      </c>
      <c r="I644" s="19">
        <f t="shared" si="124"/>
        <v>29623.276000000002</v>
      </c>
      <c r="J644" s="19">
        <f>SUM(J645:J660)</f>
        <v>246122.372</v>
      </c>
      <c r="K644" s="19">
        <f t="shared" si="124"/>
        <v>0</v>
      </c>
      <c r="L644" s="19">
        <f t="shared" si="124"/>
        <v>0</v>
      </c>
    </row>
    <row r="645" spans="1:12" s="9" customFormat="1" ht="15" hidden="1" x14ac:dyDescent="0.25">
      <c r="A645" s="51"/>
      <c r="B645" s="52"/>
      <c r="C645" s="17"/>
      <c r="D645" s="25">
        <v>804</v>
      </c>
      <c r="E645" s="19">
        <f t="shared" si="122"/>
        <v>0</v>
      </c>
      <c r="F645" s="19">
        <v>0</v>
      </c>
      <c r="G645" s="19">
        <v>0</v>
      </c>
      <c r="H645" s="19">
        <v>0</v>
      </c>
      <c r="I645" s="19">
        <v>0</v>
      </c>
      <c r="J645" s="19">
        <v>0</v>
      </c>
      <c r="K645" s="19">
        <v>0</v>
      </c>
      <c r="L645" s="19">
        <v>0</v>
      </c>
    </row>
    <row r="646" spans="1:12" s="9" customFormat="1" ht="15" hidden="1" x14ac:dyDescent="0.25">
      <c r="A646" s="51"/>
      <c r="B646" s="52"/>
      <c r="C646" s="17"/>
      <c r="D646" s="25">
        <v>808</v>
      </c>
      <c r="E646" s="19">
        <f t="shared" si="122"/>
        <v>0</v>
      </c>
      <c r="F646" s="19">
        <v>0</v>
      </c>
      <c r="G646" s="19">
        <v>0</v>
      </c>
      <c r="H646" s="19">
        <v>0</v>
      </c>
      <c r="I646" s="19">
        <v>0</v>
      </c>
      <c r="J646" s="19">
        <v>0</v>
      </c>
      <c r="K646" s="19">
        <v>0</v>
      </c>
      <c r="L646" s="19">
        <v>0</v>
      </c>
    </row>
    <row r="647" spans="1:12" s="9" customFormat="1" ht="15" hidden="1" x14ac:dyDescent="0.25">
      <c r="A647" s="51"/>
      <c r="B647" s="52"/>
      <c r="C647" s="17"/>
      <c r="D647" s="25">
        <v>810</v>
      </c>
      <c r="E647" s="19">
        <f t="shared" si="122"/>
        <v>378069.68926999997</v>
      </c>
      <c r="F647" s="19">
        <v>21768.564999999999</v>
      </c>
      <c r="G647" s="19">
        <v>62060.580410000002</v>
      </c>
      <c r="H647" s="19">
        <v>18494.895860000001</v>
      </c>
      <c r="I647" s="19">
        <v>29623.276000000002</v>
      </c>
      <c r="J647" s="19">
        <v>246122.372</v>
      </c>
      <c r="K647" s="19">
        <v>0</v>
      </c>
      <c r="L647" s="19">
        <v>0</v>
      </c>
    </row>
    <row r="648" spans="1:12" s="9" customFormat="1" ht="15" hidden="1" x14ac:dyDescent="0.25">
      <c r="A648" s="51"/>
      <c r="B648" s="52"/>
      <c r="C648" s="17"/>
      <c r="D648" s="25">
        <v>812</v>
      </c>
      <c r="E648" s="19">
        <f t="shared" si="122"/>
        <v>0</v>
      </c>
      <c r="F648" s="19"/>
      <c r="G648" s="19"/>
      <c r="H648" s="19"/>
      <c r="I648" s="19"/>
      <c r="J648" s="19"/>
      <c r="K648" s="19"/>
      <c r="L648" s="19"/>
    </row>
    <row r="649" spans="1:12" s="9" customFormat="1" ht="15" hidden="1" x14ac:dyDescent="0.25">
      <c r="A649" s="51"/>
      <c r="B649" s="52"/>
      <c r="C649" s="17"/>
      <c r="D649" s="25">
        <v>813</v>
      </c>
      <c r="E649" s="19">
        <f t="shared" si="122"/>
        <v>0</v>
      </c>
      <c r="F649" s="19">
        <v>0</v>
      </c>
      <c r="G649" s="19">
        <v>0</v>
      </c>
      <c r="H649" s="19">
        <v>0</v>
      </c>
      <c r="I649" s="19">
        <v>0</v>
      </c>
      <c r="J649" s="19">
        <v>0</v>
      </c>
      <c r="K649" s="19">
        <v>0</v>
      </c>
      <c r="L649" s="19">
        <v>0</v>
      </c>
    </row>
    <row r="650" spans="1:12" s="9" customFormat="1" ht="15" hidden="1" x14ac:dyDescent="0.25">
      <c r="A650" s="51"/>
      <c r="B650" s="52"/>
      <c r="C650" s="17"/>
      <c r="D650" s="25">
        <v>814</v>
      </c>
      <c r="E650" s="19">
        <f t="shared" si="122"/>
        <v>0</v>
      </c>
      <c r="F650" s="19">
        <v>0</v>
      </c>
      <c r="G650" s="19">
        <v>0</v>
      </c>
      <c r="H650" s="19">
        <v>0</v>
      </c>
      <c r="I650" s="19">
        <v>0</v>
      </c>
      <c r="J650" s="19">
        <v>0</v>
      </c>
      <c r="K650" s="19">
        <v>0</v>
      </c>
      <c r="L650" s="19">
        <v>0</v>
      </c>
    </row>
    <row r="651" spans="1:12" s="9" customFormat="1" ht="15" hidden="1" x14ac:dyDescent="0.25">
      <c r="A651" s="51"/>
      <c r="B651" s="52"/>
      <c r="C651" s="17"/>
      <c r="D651" s="25">
        <v>815</v>
      </c>
      <c r="E651" s="19">
        <f t="shared" si="122"/>
        <v>0</v>
      </c>
      <c r="F651" s="19">
        <v>0</v>
      </c>
      <c r="G651" s="19">
        <v>0</v>
      </c>
      <c r="H651" s="19">
        <v>0</v>
      </c>
      <c r="I651" s="19">
        <v>0</v>
      </c>
      <c r="J651" s="19">
        <v>0</v>
      </c>
      <c r="K651" s="19">
        <v>0</v>
      </c>
      <c r="L651" s="19">
        <v>0</v>
      </c>
    </row>
    <row r="652" spans="1:12" s="9" customFormat="1" ht="15" hidden="1" x14ac:dyDescent="0.25">
      <c r="A652" s="51"/>
      <c r="B652" s="52"/>
      <c r="C652" s="17"/>
      <c r="D652" s="25">
        <v>816</v>
      </c>
      <c r="E652" s="19">
        <f t="shared" si="122"/>
        <v>0</v>
      </c>
      <c r="F652" s="19">
        <v>0</v>
      </c>
      <c r="G652" s="19">
        <v>0</v>
      </c>
      <c r="H652" s="19">
        <v>0</v>
      </c>
      <c r="I652" s="19">
        <v>0</v>
      </c>
      <c r="J652" s="19">
        <v>0</v>
      </c>
      <c r="K652" s="19">
        <v>0</v>
      </c>
      <c r="L652" s="19">
        <v>0</v>
      </c>
    </row>
    <row r="653" spans="1:12" s="9" customFormat="1" ht="15" hidden="1" x14ac:dyDescent="0.25">
      <c r="A653" s="51"/>
      <c r="B653" s="52"/>
      <c r="C653" s="17"/>
      <c r="D653" s="25">
        <v>819</v>
      </c>
      <c r="E653" s="19">
        <f t="shared" si="122"/>
        <v>0</v>
      </c>
      <c r="F653" s="19">
        <v>0</v>
      </c>
      <c r="G653" s="19">
        <v>0</v>
      </c>
      <c r="H653" s="19">
        <v>0</v>
      </c>
      <c r="I653" s="19">
        <v>0</v>
      </c>
      <c r="J653" s="19">
        <v>0</v>
      </c>
      <c r="K653" s="19">
        <v>0</v>
      </c>
      <c r="L653" s="19">
        <v>0</v>
      </c>
    </row>
    <row r="654" spans="1:12" s="9" customFormat="1" ht="15" hidden="1" x14ac:dyDescent="0.25">
      <c r="A654" s="51"/>
      <c r="B654" s="52"/>
      <c r="C654" s="17"/>
      <c r="D654" s="25">
        <v>826</v>
      </c>
      <c r="E654" s="19">
        <f t="shared" si="122"/>
        <v>0</v>
      </c>
      <c r="F654" s="19">
        <v>0</v>
      </c>
      <c r="G654" s="19">
        <v>0</v>
      </c>
      <c r="H654" s="19">
        <v>0</v>
      </c>
      <c r="I654" s="19">
        <v>0</v>
      </c>
      <c r="J654" s="19">
        <v>0</v>
      </c>
      <c r="K654" s="19">
        <v>0</v>
      </c>
      <c r="L654" s="19">
        <v>0</v>
      </c>
    </row>
    <row r="655" spans="1:12" s="9" customFormat="1" ht="15" hidden="1" x14ac:dyDescent="0.25">
      <c r="A655" s="51"/>
      <c r="B655" s="52"/>
      <c r="C655" s="17"/>
      <c r="D655" s="25">
        <v>829</v>
      </c>
      <c r="E655" s="19">
        <f t="shared" si="122"/>
        <v>0</v>
      </c>
      <c r="F655" s="19">
        <v>0</v>
      </c>
      <c r="G655" s="19">
        <v>0</v>
      </c>
      <c r="H655" s="19">
        <v>0</v>
      </c>
      <c r="I655" s="19">
        <v>0</v>
      </c>
      <c r="J655" s="19">
        <v>0</v>
      </c>
      <c r="K655" s="19">
        <v>0</v>
      </c>
      <c r="L655" s="19">
        <v>0</v>
      </c>
    </row>
    <row r="656" spans="1:12" s="9" customFormat="1" ht="15" hidden="1" x14ac:dyDescent="0.25">
      <c r="A656" s="51"/>
      <c r="B656" s="52"/>
      <c r="C656" s="17"/>
      <c r="D656" s="25">
        <v>832</v>
      </c>
      <c r="E656" s="19">
        <f t="shared" si="122"/>
        <v>0</v>
      </c>
      <c r="F656" s="19">
        <v>0</v>
      </c>
      <c r="G656" s="19">
        <v>0</v>
      </c>
      <c r="H656" s="19">
        <v>0</v>
      </c>
      <c r="I656" s="19">
        <v>0</v>
      </c>
      <c r="J656" s="19">
        <v>0</v>
      </c>
      <c r="K656" s="19">
        <v>0</v>
      </c>
      <c r="L656" s="19">
        <v>0</v>
      </c>
    </row>
    <row r="657" spans="1:12" s="9" customFormat="1" ht="15" hidden="1" x14ac:dyDescent="0.25">
      <c r="A657" s="51"/>
      <c r="B657" s="52"/>
      <c r="C657" s="17"/>
      <c r="D657" s="25">
        <v>843</v>
      </c>
      <c r="E657" s="19">
        <f t="shared" si="122"/>
        <v>0</v>
      </c>
      <c r="F657" s="19">
        <v>0</v>
      </c>
      <c r="G657" s="19">
        <v>0</v>
      </c>
      <c r="H657" s="19">
        <v>0</v>
      </c>
      <c r="I657" s="19">
        <f>H657*1.04</f>
        <v>0</v>
      </c>
      <c r="J657" s="19">
        <f>I657*1.04</f>
        <v>0</v>
      </c>
      <c r="K657" s="19">
        <f>J657*1.04</f>
        <v>0</v>
      </c>
      <c r="L657" s="19">
        <f>K657*1.04</f>
        <v>0</v>
      </c>
    </row>
    <row r="658" spans="1:12" s="9" customFormat="1" ht="15" hidden="1" x14ac:dyDescent="0.25">
      <c r="A658" s="51"/>
      <c r="B658" s="52"/>
      <c r="C658" s="17"/>
      <c r="D658" s="25">
        <v>847</v>
      </c>
      <c r="E658" s="19">
        <f t="shared" si="122"/>
        <v>0</v>
      </c>
      <c r="F658" s="19">
        <v>0</v>
      </c>
      <c r="G658" s="19">
        <v>0</v>
      </c>
      <c r="H658" s="19">
        <v>0</v>
      </c>
      <c r="I658" s="19">
        <v>0</v>
      </c>
      <c r="J658" s="19">
        <v>0</v>
      </c>
      <c r="K658" s="19">
        <v>0</v>
      </c>
      <c r="L658" s="19">
        <v>0</v>
      </c>
    </row>
    <row r="659" spans="1:12" s="9" customFormat="1" ht="15" hidden="1" x14ac:dyDescent="0.25">
      <c r="A659" s="51"/>
      <c r="B659" s="52"/>
      <c r="C659" s="17"/>
      <c r="D659" s="25">
        <v>848</v>
      </c>
      <c r="E659" s="19">
        <f t="shared" si="122"/>
        <v>0</v>
      </c>
      <c r="F659" s="19">
        <v>0</v>
      </c>
      <c r="G659" s="19">
        <v>0</v>
      </c>
      <c r="H659" s="19">
        <v>0</v>
      </c>
      <c r="I659" s="19">
        <v>0</v>
      </c>
      <c r="J659" s="19">
        <v>0</v>
      </c>
      <c r="K659" s="19">
        <v>0</v>
      </c>
      <c r="L659" s="19">
        <v>0</v>
      </c>
    </row>
    <row r="660" spans="1:12" s="9" customFormat="1" ht="15" hidden="1" x14ac:dyDescent="0.25">
      <c r="A660" s="51"/>
      <c r="B660" s="52"/>
      <c r="C660" s="17"/>
      <c r="D660" s="25">
        <v>857</v>
      </c>
      <c r="E660" s="19">
        <f t="shared" si="122"/>
        <v>0</v>
      </c>
      <c r="F660" s="19">
        <v>0</v>
      </c>
      <c r="G660" s="19">
        <v>0</v>
      </c>
      <c r="H660" s="19">
        <v>0</v>
      </c>
      <c r="I660" s="19">
        <v>0</v>
      </c>
      <c r="J660" s="19">
        <v>0</v>
      </c>
      <c r="K660" s="19">
        <v>0</v>
      </c>
      <c r="L660" s="19">
        <v>0</v>
      </c>
    </row>
    <row r="661" spans="1:12" s="9" customFormat="1" ht="25.5" x14ac:dyDescent="0.25">
      <c r="A661" s="51"/>
      <c r="B661" s="52"/>
      <c r="C661" s="17" t="s">
        <v>109</v>
      </c>
      <c r="D661" s="25"/>
      <c r="E661" s="19">
        <f>SUM(F661:L661)</f>
        <v>2088.2524573469386</v>
      </c>
      <c r="F661" s="19">
        <f>ROUND(F647*2/98,2)</f>
        <v>444.26</v>
      </c>
      <c r="G661" s="19">
        <f>G644/98*2</f>
        <v>1266.5424573469388</v>
      </c>
      <c r="H661" s="19">
        <f>ROUND(H644*2/98,2)</f>
        <v>377.45</v>
      </c>
      <c r="I661" s="19">
        <v>0</v>
      </c>
      <c r="J661" s="19">
        <v>0</v>
      </c>
      <c r="K661" s="19">
        <v>0</v>
      </c>
      <c r="L661" s="19">
        <v>0</v>
      </c>
    </row>
    <row r="662" spans="1:12" s="9" customFormat="1" ht="25.5" x14ac:dyDescent="0.25">
      <c r="A662" s="51"/>
      <c r="B662" s="52"/>
      <c r="C662" s="17" t="s">
        <v>110</v>
      </c>
      <c r="D662" s="25"/>
      <c r="E662" s="19">
        <f t="shared" si="122"/>
        <v>0</v>
      </c>
      <c r="F662" s="19">
        <v>0</v>
      </c>
      <c r="G662" s="19">
        <v>0</v>
      </c>
      <c r="H662" s="19">
        <v>0</v>
      </c>
      <c r="I662" s="19">
        <v>0</v>
      </c>
      <c r="J662" s="19">
        <v>0</v>
      </c>
      <c r="K662" s="19">
        <v>0</v>
      </c>
      <c r="L662" s="19">
        <v>0</v>
      </c>
    </row>
    <row r="663" spans="1:12" s="9" customFormat="1" ht="38.25" x14ac:dyDescent="0.25">
      <c r="A663" s="51"/>
      <c r="B663" s="52"/>
      <c r="C663" s="17" t="s">
        <v>111</v>
      </c>
      <c r="D663" s="25"/>
      <c r="E663" s="19">
        <f t="shared" si="122"/>
        <v>0</v>
      </c>
      <c r="F663" s="19">
        <v>0</v>
      </c>
      <c r="G663" s="19">
        <v>0</v>
      </c>
      <c r="H663" s="19">
        <v>0</v>
      </c>
      <c r="I663" s="19">
        <v>0</v>
      </c>
      <c r="J663" s="19">
        <v>0</v>
      </c>
      <c r="K663" s="19">
        <v>0</v>
      </c>
      <c r="L663" s="19">
        <v>0</v>
      </c>
    </row>
    <row r="664" spans="1:12" s="9" customFormat="1" ht="15" x14ac:dyDescent="0.25">
      <c r="A664" s="51" t="s">
        <v>61</v>
      </c>
      <c r="B664" s="52" t="s">
        <v>135</v>
      </c>
      <c r="C664" s="17" t="s">
        <v>103</v>
      </c>
      <c r="D664" s="25"/>
      <c r="E664" s="19">
        <f>SUM(F664:L664)</f>
        <v>914502.6</v>
      </c>
      <c r="F664" s="19">
        <f t="shared" ref="F664:L664" si="125">F665+F667</f>
        <v>0</v>
      </c>
      <c r="G664" s="19">
        <f t="shared" si="125"/>
        <v>914502.6</v>
      </c>
      <c r="H664" s="19">
        <f t="shared" si="125"/>
        <v>0</v>
      </c>
      <c r="I664" s="19">
        <f t="shared" si="125"/>
        <v>0</v>
      </c>
      <c r="J664" s="19">
        <f t="shared" si="125"/>
        <v>0</v>
      </c>
      <c r="K664" s="19">
        <f t="shared" si="125"/>
        <v>0</v>
      </c>
      <c r="L664" s="19">
        <f t="shared" si="125"/>
        <v>0</v>
      </c>
    </row>
    <row r="665" spans="1:12" s="9" customFormat="1" ht="38.25" x14ac:dyDescent="0.25">
      <c r="A665" s="51"/>
      <c r="B665" s="52"/>
      <c r="C665" s="17" t="s">
        <v>105</v>
      </c>
      <c r="D665" s="25"/>
      <c r="E665" s="19">
        <f>SUM(F665:L665)</f>
        <v>914502.6</v>
      </c>
      <c r="F665" s="19">
        <f t="shared" ref="F665:L665" si="126">F666+F668+F685+F686+F687</f>
        <v>0</v>
      </c>
      <c r="G665" s="19">
        <f t="shared" si="126"/>
        <v>914502.6</v>
      </c>
      <c r="H665" s="19">
        <f t="shared" si="126"/>
        <v>0</v>
      </c>
      <c r="I665" s="19">
        <f t="shared" si="126"/>
        <v>0</v>
      </c>
      <c r="J665" s="19">
        <f t="shared" si="126"/>
        <v>0</v>
      </c>
      <c r="K665" s="19">
        <f t="shared" si="126"/>
        <v>0</v>
      </c>
      <c r="L665" s="19">
        <f t="shared" si="126"/>
        <v>0</v>
      </c>
    </row>
    <row r="666" spans="1:12" s="9" customFormat="1" ht="25.5" x14ac:dyDescent="0.25">
      <c r="A666" s="51"/>
      <c r="B666" s="52"/>
      <c r="C666" s="17" t="s">
        <v>106</v>
      </c>
      <c r="D666" s="25"/>
      <c r="E666" s="19">
        <f t="shared" ref="E666:E687" si="127">SUM(F666:L666)</f>
        <v>0</v>
      </c>
      <c r="F666" s="19">
        <v>0</v>
      </c>
      <c r="G666" s="19">
        <v>0</v>
      </c>
      <c r="H666" s="19">
        <v>0</v>
      </c>
      <c r="I666" s="19">
        <v>0</v>
      </c>
      <c r="J666" s="19">
        <v>0</v>
      </c>
      <c r="K666" s="19">
        <v>0</v>
      </c>
      <c r="L666" s="19">
        <v>0</v>
      </c>
    </row>
    <row r="667" spans="1:12" s="9" customFormat="1" ht="51" x14ac:dyDescent="0.25">
      <c r="A667" s="51"/>
      <c r="B667" s="52"/>
      <c r="C667" s="17" t="s">
        <v>107</v>
      </c>
      <c r="D667" s="25"/>
      <c r="E667" s="19">
        <f t="shared" si="127"/>
        <v>0</v>
      </c>
      <c r="F667" s="19">
        <v>0</v>
      </c>
      <c r="G667" s="19">
        <v>0</v>
      </c>
      <c r="H667" s="19">
        <v>0</v>
      </c>
      <c r="I667" s="19">
        <v>0</v>
      </c>
      <c r="J667" s="19">
        <v>0</v>
      </c>
      <c r="K667" s="19">
        <v>0</v>
      </c>
      <c r="L667" s="19">
        <v>0</v>
      </c>
    </row>
    <row r="668" spans="1:12" s="9" customFormat="1" ht="25.5" x14ac:dyDescent="0.25">
      <c r="A668" s="51"/>
      <c r="B668" s="52"/>
      <c r="C668" s="17" t="s">
        <v>108</v>
      </c>
      <c r="D668" s="18">
        <v>810</v>
      </c>
      <c r="E668" s="19">
        <f t="shared" si="127"/>
        <v>914502.6</v>
      </c>
      <c r="F668" s="19">
        <f t="shared" ref="F668:L668" si="128">SUM(F669:F684)</f>
        <v>0</v>
      </c>
      <c r="G668" s="19">
        <f t="shared" si="128"/>
        <v>914502.6</v>
      </c>
      <c r="H668" s="19">
        <f t="shared" si="128"/>
        <v>0</v>
      </c>
      <c r="I668" s="19">
        <f t="shared" si="128"/>
        <v>0</v>
      </c>
      <c r="J668" s="19">
        <f t="shared" si="128"/>
        <v>0</v>
      </c>
      <c r="K668" s="19">
        <f t="shared" si="128"/>
        <v>0</v>
      </c>
      <c r="L668" s="19">
        <f t="shared" si="128"/>
        <v>0</v>
      </c>
    </row>
    <row r="669" spans="1:12" s="9" customFormat="1" ht="15" hidden="1" x14ac:dyDescent="0.25">
      <c r="A669" s="51"/>
      <c r="B669" s="52"/>
      <c r="C669" s="17"/>
      <c r="D669" s="25">
        <v>804</v>
      </c>
      <c r="E669" s="19">
        <f t="shared" si="127"/>
        <v>0</v>
      </c>
      <c r="F669" s="19">
        <v>0</v>
      </c>
      <c r="G669" s="19">
        <v>0</v>
      </c>
      <c r="H669" s="19">
        <v>0</v>
      </c>
      <c r="I669" s="19">
        <v>0</v>
      </c>
      <c r="J669" s="19">
        <v>0</v>
      </c>
      <c r="K669" s="19">
        <v>0</v>
      </c>
      <c r="L669" s="19">
        <v>0</v>
      </c>
    </row>
    <row r="670" spans="1:12" s="9" customFormat="1" ht="15" hidden="1" x14ac:dyDescent="0.25">
      <c r="A670" s="51"/>
      <c r="B670" s="52"/>
      <c r="C670" s="17"/>
      <c r="D670" s="25">
        <v>808</v>
      </c>
      <c r="E670" s="19">
        <f t="shared" si="127"/>
        <v>0</v>
      </c>
      <c r="F670" s="19">
        <v>0</v>
      </c>
      <c r="G670" s="19">
        <v>0</v>
      </c>
      <c r="H670" s="19">
        <v>0</v>
      </c>
      <c r="I670" s="19">
        <v>0</v>
      </c>
      <c r="J670" s="19">
        <v>0</v>
      </c>
      <c r="K670" s="19">
        <v>0</v>
      </c>
      <c r="L670" s="19">
        <v>0</v>
      </c>
    </row>
    <row r="671" spans="1:12" s="9" customFormat="1" ht="15" hidden="1" x14ac:dyDescent="0.25">
      <c r="A671" s="51"/>
      <c r="B671" s="52"/>
      <c r="C671" s="17"/>
      <c r="D671" s="25">
        <v>810</v>
      </c>
      <c r="E671" s="19">
        <f t="shared" si="127"/>
        <v>914502.6</v>
      </c>
      <c r="F671" s="19">
        <v>0</v>
      </c>
      <c r="G671" s="19">
        <v>914502.6</v>
      </c>
      <c r="H671" s="19">
        <v>0</v>
      </c>
      <c r="I671" s="19">
        <v>0</v>
      </c>
      <c r="J671" s="19">
        <v>0</v>
      </c>
      <c r="K671" s="19">
        <v>0</v>
      </c>
      <c r="L671" s="19">
        <v>0</v>
      </c>
    </row>
    <row r="672" spans="1:12" s="9" customFormat="1" ht="15" hidden="1" x14ac:dyDescent="0.25">
      <c r="A672" s="51"/>
      <c r="B672" s="52"/>
      <c r="C672" s="17"/>
      <c r="D672" s="25">
        <v>812</v>
      </c>
      <c r="E672" s="19">
        <f t="shared" si="127"/>
        <v>0</v>
      </c>
      <c r="F672" s="19"/>
      <c r="G672" s="19"/>
      <c r="H672" s="19"/>
      <c r="I672" s="19"/>
      <c r="J672" s="19"/>
      <c r="K672" s="19"/>
      <c r="L672" s="19"/>
    </row>
    <row r="673" spans="1:12" s="9" customFormat="1" ht="15" hidden="1" x14ac:dyDescent="0.25">
      <c r="A673" s="51"/>
      <c r="B673" s="52"/>
      <c r="C673" s="17"/>
      <c r="D673" s="25">
        <v>813</v>
      </c>
      <c r="E673" s="19">
        <f t="shared" si="127"/>
        <v>0</v>
      </c>
      <c r="F673" s="19">
        <v>0</v>
      </c>
      <c r="G673" s="19">
        <v>0</v>
      </c>
      <c r="H673" s="19">
        <v>0</v>
      </c>
      <c r="I673" s="19">
        <v>0</v>
      </c>
      <c r="J673" s="19">
        <v>0</v>
      </c>
      <c r="K673" s="19">
        <v>0</v>
      </c>
      <c r="L673" s="19">
        <v>0</v>
      </c>
    </row>
    <row r="674" spans="1:12" s="9" customFormat="1" ht="15" hidden="1" x14ac:dyDescent="0.25">
      <c r="A674" s="51"/>
      <c r="B674" s="52"/>
      <c r="C674" s="17"/>
      <c r="D674" s="25">
        <v>814</v>
      </c>
      <c r="E674" s="19">
        <f t="shared" si="127"/>
        <v>0</v>
      </c>
      <c r="F674" s="19">
        <v>0</v>
      </c>
      <c r="G674" s="19">
        <v>0</v>
      </c>
      <c r="H674" s="19">
        <v>0</v>
      </c>
      <c r="I674" s="19">
        <v>0</v>
      </c>
      <c r="J674" s="19">
        <v>0</v>
      </c>
      <c r="K674" s="19">
        <v>0</v>
      </c>
      <c r="L674" s="19">
        <v>0</v>
      </c>
    </row>
    <row r="675" spans="1:12" s="9" customFormat="1" ht="15" hidden="1" x14ac:dyDescent="0.25">
      <c r="A675" s="51"/>
      <c r="B675" s="52"/>
      <c r="C675" s="17"/>
      <c r="D675" s="25">
        <v>815</v>
      </c>
      <c r="E675" s="19">
        <f t="shared" si="127"/>
        <v>0</v>
      </c>
      <c r="F675" s="19">
        <v>0</v>
      </c>
      <c r="G675" s="19">
        <v>0</v>
      </c>
      <c r="H675" s="19">
        <v>0</v>
      </c>
      <c r="I675" s="19">
        <v>0</v>
      </c>
      <c r="J675" s="19">
        <v>0</v>
      </c>
      <c r="K675" s="19">
        <v>0</v>
      </c>
      <c r="L675" s="19">
        <v>0</v>
      </c>
    </row>
    <row r="676" spans="1:12" s="9" customFormat="1" ht="15" hidden="1" x14ac:dyDescent="0.25">
      <c r="A676" s="51"/>
      <c r="B676" s="52"/>
      <c r="C676" s="17"/>
      <c r="D676" s="25">
        <v>816</v>
      </c>
      <c r="E676" s="19">
        <f t="shared" si="127"/>
        <v>0</v>
      </c>
      <c r="F676" s="19">
        <v>0</v>
      </c>
      <c r="G676" s="19">
        <v>0</v>
      </c>
      <c r="H676" s="19">
        <v>0</v>
      </c>
      <c r="I676" s="19">
        <v>0</v>
      </c>
      <c r="J676" s="19">
        <v>0</v>
      </c>
      <c r="K676" s="19">
        <v>0</v>
      </c>
      <c r="L676" s="19">
        <v>0</v>
      </c>
    </row>
    <row r="677" spans="1:12" s="9" customFormat="1" ht="15" hidden="1" x14ac:dyDescent="0.25">
      <c r="A677" s="51"/>
      <c r="B677" s="52"/>
      <c r="C677" s="17"/>
      <c r="D677" s="25">
        <v>819</v>
      </c>
      <c r="E677" s="19">
        <f t="shared" si="127"/>
        <v>0</v>
      </c>
      <c r="F677" s="19">
        <v>0</v>
      </c>
      <c r="G677" s="19">
        <v>0</v>
      </c>
      <c r="H677" s="19">
        <v>0</v>
      </c>
      <c r="I677" s="19">
        <v>0</v>
      </c>
      <c r="J677" s="19">
        <v>0</v>
      </c>
      <c r="K677" s="19">
        <v>0</v>
      </c>
      <c r="L677" s="19">
        <v>0</v>
      </c>
    </row>
    <row r="678" spans="1:12" s="9" customFormat="1" ht="15" hidden="1" x14ac:dyDescent="0.25">
      <c r="A678" s="51"/>
      <c r="B678" s="52"/>
      <c r="C678" s="17"/>
      <c r="D678" s="25">
        <v>826</v>
      </c>
      <c r="E678" s="19">
        <f t="shared" si="127"/>
        <v>0</v>
      </c>
      <c r="F678" s="19">
        <v>0</v>
      </c>
      <c r="G678" s="19">
        <v>0</v>
      </c>
      <c r="H678" s="19">
        <v>0</v>
      </c>
      <c r="I678" s="19">
        <v>0</v>
      </c>
      <c r="J678" s="19">
        <v>0</v>
      </c>
      <c r="K678" s="19">
        <v>0</v>
      </c>
      <c r="L678" s="19">
        <v>0</v>
      </c>
    </row>
    <row r="679" spans="1:12" s="9" customFormat="1" ht="15" hidden="1" x14ac:dyDescent="0.25">
      <c r="A679" s="51"/>
      <c r="B679" s="52"/>
      <c r="C679" s="17"/>
      <c r="D679" s="25">
        <v>829</v>
      </c>
      <c r="E679" s="19">
        <f t="shared" si="127"/>
        <v>0</v>
      </c>
      <c r="F679" s="19">
        <v>0</v>
      </c>
      <c r="G679" s="19">
        <v>0</v>
      </c>
      <c r="H679" s="19">
        <v>0</v>
      </c>
      <c r="I679" s="19">
        <v>0</v>
      </c>
      <c r="J679" s="19">
        <v>0</v>
      </c>
      <c r="K679" s="19">
        <v>0</v>
      </c>
      <c r="L679" s="19">
        <v>0</v>
      </c>
    </row>
    <row r="680" spans="1:12" s="9" customFormat="1" ht="15" hidden="1" x14ac:dyDescent="0.25">
      <c r="A680" s="51"/>
      <c r="B680" s="52"/>
      <c r="C680" s="17"/>
      <c r="D680" s="25">
        <v>832</v>
      </c>
      <c r="E680" s="19">
        <f t="shared" si="127"/>
        <v>0</v>
      </c>
      <c r="F680" s="19">
        <v>0</v>
      </c>
      <c r="G680" s="19">
        <v>0</v>
      </c>
      <c r="H680" s="19">
        <v>0</v>
      </c>
      <c r="I680" s="19">
        <v>0</v>
      </c>
      <c r="J680" s="19">
        <v>0</v>
      </c>
      <c r="K680" s="19">
        <v>0</v>
      </c>
      <c r="L680" s="19">
        <v>0</v>
      </c>
    </row>
    <row r="681" spans="1:12" s="9" customFormat="1" ht="15" hidden="1" x14ac:dyDescent="0.25">
      <c r="A681" s="51"/>
      <c r="B681" s="52"/>
      <c r="C681" s="17"/>
      <c r="D681" s="25">
        <v>843</v>
      </c>
      <c r="E681" s="19">
        <f t="shared" si="127"/>
        <v>0</v>
      </c>
      <c r="F681" s="19">
        <v>0</v>
      </c>
      <c r="G681" s="19">
        <v>0</v>
      </c>
      <c r="H681" s="19">
        <v>0</v>
      </c>
      <c r="I681" s="19">
        <f>H681*1.04</f>
        <v>0</v>
      </c>
      <c r="J681" s="19">
        <f>I681*1.04</f>
        <v>0</v>
      </c>
      <c r="K681" s="19">
        <f>J681*1.04</f>
        <v>0</v>
      </c>
      <c r="L681" s="19">
        <f>K681*1.04</f>
        <v>0</v>
      </c>
    </row>
    <row r="682" spans="1:12" s="9" customFormat="1" ht="15" hidden="1" x14ac:dyDescent="0.25">
      <c r="A682" s="51"/>
      <c r="B682" s="52"/>
      <c r="C682" s="17"/>
      <c r="D682" s="25">
        <v>847</v>
      </c>
      <c r="E682" s="19">
        <f t="shared" si="127"/>
        <v>0</v>
      </c>
      <c r="F682" s="19">
        <v>0</v>
      </c>
      <c r="G682" s="19">
        <v>0</v>
      </c>
      <c r="H682" s="19">
        <v>0</v>
      </c>
      <c r="I682" s="19">
        <v>0</v>
      </c>
      <c r="J682" s="19">
        <v>0</v>
      </c>
      <c r="K682" s="19">
        <v>0</v>
      </c>
      <c r="L682" s="19">
        <v>0</v>
      </c>
    </row>
    <row r="683" spans="1:12" s="9" customFormat="1" ht="15" hidden="1" x14ac:dyDescent="0.25">
      <c r="A683" s="51"/>
      <c r="B683" s="52"/>
      <c r="C683" s="17"/>
      <c r="D683" s="25">
        <v>848</v>
      </c>
      <c r="E683" s="19">
        <f t="shared" si="127"/>
        <v>0</v>
      </c>
      <c r="F683" s="19">
        <v>0</v>
      </c>
      <c r="G683" s="19">
        <v>0</v>
      </c>
      <c r="H683" s="19">
        <v>0</v>
      </c>
      <c r="I683" s="19">
        <v>0</v>
      </c>
      <c r="J683" s="19">
        <v>0</v>
      </c>
      <c r="K683" s="19">
        <v>0</v>
      </c>
      <c r="L683" s="19">
        <v>0</v>
      </c>
    </row>
    <row r="684" spans="1:12" s="9" customFormat="1" ht="15" hidden="1" x14ac:dyDescent="0.25">
      <c r="A684" s="51"/>
      <c r="B684" s="52"/>
      <c r="C684" s="17"/>
      <c r="D684" s="25">
        <v>857</v>
      </c>
      <c r="E684" s="19">
        <f t="shared" si="127"/>
        <v>0</v>
      </c>
      <c r="F684" s="19">
        <v>0</v>
      </c>
      <c r="G684" s="19">
        <v>0</v>
      </c>
      <c r="H684" s="19">
        <v>0</v>
      </c>
      <c r="I684" s="19">
        <v>0</v>
      </c>
      <c r="J684" s="19">
        <v>0</v>
      </c>
      <c r="K684" s="19">
        <v>0</v>
      </c>
      <c r="L684" s="19">
        <v>0</v>
      </c>
    </row>
    <row r="685" spans="1:12" s="9" customFormat="1" ht="25.5" x14ac:dyDescent="0.25">
      <c r="A685" s="51"/>
      <c r="B685" s="52"/>
      <c r="C685" s="17" t="s">
        <v>109</v>
      </c>
      <c r="D685" s="25"/>
      <c r="E685" s="19">
        <f t="shared" si="127"/>
        <v>0</v>
      </c>
      <c r="F685" s="19">
        <v>0</v>
      </c>
      <c r="G685" s="19">
        <v>0</v>
      </c>
      <c r="H685" s="19">
        <v>0</v>
      </c>
      <c r="I685" s="19">
        <v>0</v>
      </c>
      <c r="J685" s="19">
        <v>0</v>
      </c>
      <c r="K685" s="19">
        <v>0</v>
      </c>
      <c r="L685" s="19">
        <v>0</v>
      </c>
    </row>
    <row r="686" spans="1:12" s="9" customFormat="1" ht="25.5" x14ac:dyDescent="0.25">
      <c r="A686" s="51"/>
      <c r="B686" s="52"/>
      <c r="C686" s="17" t="s">
        <v>110</v>
      </c>
      <c r="D686" s="25"/>
      <c r="E686" s="19">
        <f t="shared" si="127"/>
        <v>0</v>
      </c>
      <c r="F686" s="19">
        <v>0</v>
      </c>
      <c r="G686" s="19">
        <v>0</v>
      </c>
      <c r="H686" s="19">
        <v>0</v>
      </c>
      <c r="I686" s="19">
        <v>0</v>
      </c>
      <c r="J686" s="19">
        <v>0</v>
      </c>
      <c r="K686" s="19">
        <v>0</v>
      </c>
      <c r="L686" s="19">
        <v>0</v>
      </c>
    </row>
    <row r="687" spans="1:12" s="9" customFormat="1" ht="38.25" x14ac:dyDescent="0.25">
      <c r="A687" s="51"/>
      <c r="B687" s="52"/>
      <c r="C687" s="17" t="s">
        <v>111</v>
      </c>
      <c r="D687" s="25"/>
      <c r="E687" s="19">
        <f t="shared" si="127"/>
        <v>0</v>
      </c>
      <c r="F687" s="19">
        <v>0</v>
      </c>
      <c r="G687" s="19">
        <v>0</v>
      </c>
      <c r="H687" s="19">
        <v>0</v>
      </c>
      <c r="I687" s="19">
        <v>0</v>
      </c>
      <c r="J687" s="19">
        <v>0</v>
      </c>
      <c r="K687" s="19">
        <v>0</v>
      </c>
      <c r="L687" s="19">
        <v>0</v>
      </c>
    </row>
    <row r="688" spans="1:12" s="9" customFormat="1" ht="15" x14ac:dyDescent="0.25">
      <c r="A688" s="53" t="s">
        <v>119</v>
      </c>
      <c r="B688" s="63" t="s">
        <v>62</v>
      </c>
      <c r="C688" s="17" t="s">
        <v>103</v>
      </c>
      <c r="D688" s="25"/>
      <c r="E688" s="19">
        <f>SUM(F688:L688)</f>
        <v>0</v>
      </c>
      <c r="F688" s="19">
        <f>F689+F691+F748+F749+F750</f>
        <v>0</v>
      </c>
      <c r="G688" s="19">
        <f>G689+G691+G748+G749+G750</f>
        <v>0</v>
      </c>
      <c r="H688" s="19">
        <f>H689+H691+H748+H749+H750</f>
        <v>0</v>
      </c>
      <c r="I688" s="19">
        <f>I689+I691+I748+I749+I750</f>
        <v>0</v>
      </c>
      <c r="J688" s="19">
        <f>J689+J691+J748+J749+J750</f>
        <v>0</v>
      </c>
      <c r="K688" s="19">
        <f>K689+K691+K748+K749+K750</f>
        <v>0</v>
      </c>
      <c r="L688" s="19">
        <f>L689+L691+L748+L749+L750</f>
        <v>0</v>
      </c>
    </row>
    <row r="689" spans="1:12" s="9" customFormat="1" ht="38.25" x14ac:dyDescent="0.25">
      <c r="A689" s="54"/>
      <c r="B689" s="64"/>
      <c r="C689" s="17" t="s">
        <v>105</v>
      </c>
      <c r="D689" s="25"/>
      <c r="E689" s="19">
        <f>SUM(F689:L689)</f>
        <v>0</v>
      </c>
      <c r="F689" s="19">
        <f>F690+F692+F749+F750+F751</f>
        <v>0</v>
      </c>
      <c r="G689" s="19">
        <f>G690+G692+G749+G750+G751</f>
        <v>0</v>
      </c>
      <c r="H689" s="19">
        <f>H690+H692+H749+H750+H751</f>
        <v>0</v>
      </c>
      <c r="I689" s="19">
        <f>I690+I692+I749+I750+I751</f>
        <v>0</v>
      </c>
      <c r="J689" s="19">
        <f>J690+J692+J749+J750+J751</f>
        <v>0</v>
      </c>
      <c r="K689" s="19">
        <f>K690+K692+K749+K750+K751</f>
        <v>0</v>
      </c>
      <c r="L689" s="19">
        <f>L690+L692+L749+L750+L751</f>
        <v>0</v>
      </c>
    </row>
    <row r="690" spans="1:12" s="9" customFormat="1" ht="25.5" x14ac:dyDescent="0.25">
      <c r="A690" s="54"/>
      <c r="B690" s="64"/>
      <c r="C690" s="17" t="s">
        <v>106</v>
      </c>
      <c r="D690" s="25"/>
      <c r="E690" s="19"/>
      <c r="F690" s="19"/>
      <c r="G690" s="19"/>
      <c r="H690" s="19"/>
      <c r="I690" s="19"/>
      <c r="J690" s="19"/>
      <c r="K690" s="19"/>
      <c r="L690" s="19"/>
    </row>
    <row r="691" spans="1:12" s="9" customFormat="1" ht="51" x14ac:dyDescent="0.25">
      <c r="A691" s="54"/>
      <c r="B691" s="64"/>
      <c r="C691" s="17" t="s">
        <v>107</v>
      </c>
      <c r="D691" s="25"/>
      <c r="E691" s="19">
        <f t="shared" ref="E691:E703" si="129">SUM(F691:L691)</f>
        <v>0</v>
      </c>
      <c r="F691" s="19">
        <v>0</v>
      </c>
      <c r="G691" s="19">
        <v>0</v>
      </c>
      <c r="H691" s="19">
        <v>0</v>
      </c>
      <c r="I691" s="19">
        <v>0</v>
      </c>
      <c r="J691" s="19">
        <v>0</v>
      </c>
      <c r="K691" s="19">
        <v>0</v>
      </c>
      <c r="L691" s="19">
        <v>0</v>
      </c>
    </row>
    <row r="692" spans="1:12" s="9" customFormat="1" ht="25.5" x14ac:dyDescent="0.25">
      <c r="A692" s="54"/>
      <c r="B692" s="64"/>
      <c r="C692" s="17" t="s">
        <v>108</v>
      </c>
      <c r="D692" s="25">
        <v>810</v>
      </c>
      <c r="E692" s="19">
        <f>SUM(F692:L692)</f>
        <v>0</v>
      </c>
      <c r="F692" s="19">
        <v>0</v>
      </c>
      <c r="G692" s="19">
        <v>0</v>
      </c>
      <c r="H692" s="19"/>
      <c r="I692" s="19"/>
      <c r="J692" s="19"/>
      <c r="K692" s="19">
        <v>0</v>
      </c>
      <c r="L692" s="19">
        <v>0</v>
      </c>
    </row>
    <row r="693" spans="1:12" s="9" customFormat="1" ht="25.5" x14ac:dyDescent="0.25">
      <c r="A693" s="54"/>
      <c r="B693" s="64"/>
      <c r="C693" s="17" t="s">
        <v>109</v>
      </c>
      <c r="D693" s="25"/>
      <c r="E693" s="19">
        <f t="shared" si="129"/>
        <v>0</v>
      </c>
      <c r="F693" s="19">
        <v>0</v>
      </c>
      <c r="G693" s="19">
        <v>0</v>
      </c>
      <c r="H693" s="19">
        <v>0</v>
      </c>
      <c r="I693" s="19">
        <v>0</v>
      </c>
      <c r="J693" s="19">
        <v>0</v>
      </c>
      <c r="K693" s="19">
        <v>0</v>
      </c>
      <c r="L693" s="19">
        <v>0</v>
      </c>
    </row>
    <row r="694" spans="1:12" s="9" customFormat="1" ht="25.5" x14ac:dyDescent="0.25">
      <c r="A694" s="54"/>
      <c r="B694" s="64"/>
      <c r="C694" s="17" t="s">
        <v>110</v>
      </c>
      <c r="D694" s="25"/>
      <c r="E694" s="19">
        <f t="shared" si="129"/>
        <v>0</v>
      </c>
      <c r="F694" s="19">
        <v>0</v>
      </c>
      <c r="G694" s="19">
        <v>0</v>
      </c>
      <c r="H694" s="19">
        <v>0</v>
      </c>
      <c r="I694" s="19">
        <v>0</v>
      </c>
      <c r="J694" s="19">
        <v>0</v>
      </c>
      <c r="K694" s="19">
        <v>0</v>
      </c>
      <c r="L694" s="19">
        <v>0</v>
      </c>
    </row>
    <row r="695" spans="1:12" s="9" customFormat="1" ht="38.25" x14ac:dyDescent="0.25">
      <c r="A695" s="55"/>
      <c r="B695" s="65"/>
      <c r="C695" s="17" t="s">
        <v>111</v>
      </c>
      <c r="D695" s="25"/>
      <c r="E695" s="19">
        <f t="shared" si="129"/>
        <v>0</v>
      </c>
      <c r="F695" s="19">
        <v>0</v>
      </c>
      <c r="G695" s="19">
        <v>0</v>
      </c>
      <c r="H695" s="19">
        <v>0</v>
      </c>
      <c r="I695" s="19">
        <v>0</v>
      </c>
      <c r="J695" s="19">
        <v>0</v>
      </c>
      <c r="K695" s="19">
        <v>0</v>
      </c>
      <c r="L695" s="19">
        <v>0</v>
      </c>
    </row>
    <row r="696" spans="1:12" s="9" customFormat="1" ht="15.75" customHeight="1" x14ac:dyDescent="0.25">
      <c r="A696" s="53" t="s">
        <v>120</v>
      </c>
      <c r="B696" s="63" t="s">
        <v>132</v>
      </c>
      <c r="C696" s="17" t="s">
        <v>103</v>
      </c>
      <c r="D696" s="25"/>
      <c r="E696" s="19">
        <f>SUM(F696:L696)</f>
        <v>72079.901589999994</v>
      </c>
      <c r="F696" s="19">
        <f>F697+F699+F756+F757+F758</f>
        <v>0</v>
      </c>
      <c r="G696" s="19">
        <f>G697+G699+G756+G757+G758</f>
        <v>0</v>
      </c>
      <c r="H696" s="19">
        <f>H697+H699</f>
        <v>11841.84607</v>
      </c>
      <c r="I696" s="19">
        <f>I697+I699+I756+I757+I758</f>
        <v>20994.055520000002</v>
      </c>
      <c r="J696" s="19">
        <f>J697+J699+J756+J757+J758</f>
        <v>19622</v>
      </c>
      <c r="K696" s="19">
        <f>K697+K699+K756+K757+K758</f>
        <v>19622</v>
      </c>
      <c r="L696" s="19">
        <f>L697+L699+L756+L757+L758</f>
        <v>0</v>
      </c>
    </row>
    <row r="697" spans="1:12" s="9" customFormat="1" ht="38.25" x14ac:dyDescent="0.25">
      <c r="A697" s="54"/>
      <c r="B697" s="64"/>
      <c r="C697" s="17" t="s">
        <v>105</v>
      </c>
      <c r="D697" s="25"/>
      <c r="E697" s="19">
        <f>SUM(F697:L697)</f>
        <v>72079.901589999994</v>
      </c>
      <c r="F697" s="19"/>
      <c r="G697" s="19"/>
      <c r="H697" s="19">
        <f>H698+H700+H749+H750+H751</f>
        <v>11841.84607</v>
      </c>
      <c r="I697" s="19">
        <f>I700</f>
        <v>20994.055520000002</v>
      </c>
      <c r="J697" s="19">
        <f>J700</f>
        <v>19622</v>
      </c>
      <c r="K697" s="19">
        <f>K700</f>
        <v>19622</v>
      </c>
      <c r="L697" s="19"/>
    </row>
    <row r="698" spans="1:12" s="9" customFormat="1" ht="25.5" x14ac:dyDescent="0.25">
      <c r="A698" s="54"/>
      <c r="B698" s="64"/>
      <c r="C698" s="17" t="s">
        <v>106</v>
      </c>
      <c r="D698" s="25"/>
      <c r="E698" s="19"/>
      <c r="F698" s="19">
        <v>0</v>
      </c>
      <c r="G698" s="19">
        <v>0</v>
      </c>
      <c r="H698" s="19">
        <v>0</v>
      </c>
      <c r="I698" s="19">
        <v>0</v>
      </c>
      <c r="J698" s="19">
        <v>0</v>
      </c>
      <c r="K698" s="19">
        <v>0</v>
      </c>
      <c r="L698" s="19">
        <v>0</v>
      </c>
    </row>
    <row r="699" spans="1:12" s="9" customFormat="1" ht="51" x14ac:dyDescent="0.25">
      <c r="A699" s="54"/>
      <c r="B699" s="64"/>
      <c r="C699" s="17" t="s">
        <v>107</v>
      </c>
      <c r="D699" s="25"/>
      <c r="E699" s="19">
        <f t="shared" si="129"/>
        <v>0</v>
      </c>
      <c r="F699" s="19">
        <v>0</v>
      </c>
      <c r="G699" s="19">
        <v>0</v>
      </c>
      <c r="H699" s="19">
        <v>0</v>
      </c>
      <c r="I699" s="19">
        <v>0</v>
      </c>
      <c r="J699" s="19">
        <v>0</v>
      </c>
      <c r="K699" s="19">
        <v>0</v>
      </c>
      <c r="L699" s="19">
        <v>0</v>
      </c>
    </row>
    <row r="700" spans="1:12" s="9" customFormat="1" ht="25.5" x14ac:dyDescent="0.25">
      <c r="A700" s="54"/>
      <c r="B700" s="64"/>
      <c r="C700" s="17" t="s">
        <v>108</v>
      </c>
      <c r="D700" s="25">
        <v>810</v>
      </c>
      <c r="E700" s="19">
        <f>SUM(F700:L700)</f>
        <v>91701.901589999994</v>
      </c>
      <c r="F700" s="19">
        <v>0</v>
      </c>
      <c r="G700" s="19">
        <v>0</v>
      </c>
      <c r="H700" s="19">
        <v>11841.84607</v>
      </c>
      <c r="I700" s="19">
        <v>20994.055520000002</v>
      </c>
      <c r="J700" s="19">
        <v>19622</v>
      </c>
      <c r="K700" s="19">
        <v>19622</v>
      </c>
      <c r="L700" s="19">
        <v>19622</v>
      </c>
    </row>
    <row r="701" spans="1:12" s="9" customFormat="1" ht="25.5" x14ac:dyDescent="0.25">
      <c r="A701" s="54"/>
      <c r="B701" s="64"/>
      <c r="C701" s="17" t="s">
        <v>109</v>
      </c>
      <c r="D701" s="25"/>
      <c r="E701" s="19">
        <f t="shared" si="129"/>
        <v>0</v>
      </c>
      <c r="F701" s="19">
        <v>0</v>
      </c>
      <c r="G701" s="19">
        <v>0</v>
      </c>
      <c r="H701" s="19">
        <v>0</v>
      </c>
      <c r="I701" s="19">
        <v>0</v>
      </c>
      <c r="J701" s="19">
        <v>0</v>
      </c>
      <c r="K701" s="19">
        <v>0</v>
      </c>
      <c r="L701" s="19">
        <v>0</v>
      </c>
    </row>
    <row r="702" spans="1:12" s="9" customFormat="1" ht="25.5" x14ac:dyDescent="0.25">
      <c r="A702" s="54"/>
      <c r="B702" s="64"/>
      <c r="C702" s="17" t="s">
        <v>110</v>
      </c>
      <c r="D702" s="25"/>
      <c r="E702" s="19">
        <f t="shared" si="129"/>
        <v>0</v>
      </c>
      <c r="F702" s="19">
        <v>0</v>
      </c>
      <c r="G702" s="19">
        <v>0</v>
      </c>
      <c r="H702" s="19">
        <v>0</v>
      </c>
      <c r="I702" s="19">
        <v>0</v>
      </c>
      <c r="J702" s="19">
        <v>0</v>
      </c>
      <c r="K702" s="19">
        <v>0</v>
      </c>
      <c r="L702" s="19">
        <v>0</v>
      </c>
    </row>
    <row r="703" spans="1:12" s="9" customFormat="1" ht="38.25" x14ac:dyDescent="0.25">
      <c r="A703" s="55"/>
      <c r="B703" s="65"/>
      <c r="C703" s="17" t="s">
        <v>111</v>
      </c>
      <c r="D703" s="25"/>
      <c r="E703" s="19">
        <f t="shared" si="129"/>
        <v>0</v>
      </c>
      <c r="F703" s="19"/>
      <c r="G703" s="19"/>
      <c r="H703" s="19"/>
      <c r="I703" s="19"/>
      <c r="J703" s="19"/>
      <c r="K703" s="19"/>
      <c r="L703" s="19"/>
    </row>
    <row r="704" spans="1:12" s="9" customFormat="1" ht="15.75" customHeight="1" x14ac:dyDescent="0.25">
      <c r="A704" s="53" t="s">
        <v>121</v>
      </c>
      <c r="B704" s="63" t="s">
        <v>136</v>
      </c>
      <c r="C704" s="17" t="s">
        <v>103</v>
      </c>
      <c r="D704" s="25"/>
      <c r="E704" s="19">
        <f>SUM(F704:L704)</f>
        <v>0</v>
      </c>
      <c r="F704" s="19">
        <v>0</v>
      </c>
      <c r="G704" s="19">
        <f>G705+G707+G756+G757+G758</f>
        <v>0</v>
      </c>
      <c r="H704" s="19">
        <f>H705+H707</f>
        <v>0</v>
      </c>
      <c r="I704" s="19">
        <f>I705+I707+I756+I757+I758</f>
        <v>0</v>
      </c>
      <c r="J704" s="19">
        <f>J705+J707+J756+J757+J758</f>
        <v>0</v>
      </c>
      <c r="K704" s="19">
        <f>K705+K707+K756+K757+K758</f>
        <v>0</v>
      </c>
      <c r="L704" s="19">
        <f>L705+L707+L756+L757+L758</f>
        <v>0</v>
      </c>
    </row>
    <row r="705" spans="1:12" s="9" customFormat="1" ht="38.25" x14ac:dyDescent="0.25">
      <c r="A705" s="54"/>
      <c r="B705" s="64"/>
      <c r="C705" s="17" t="s">
        <v>105</v>
      </c>
      <c r="D705" s="25"/>
      <c r="E705" s="19">
        <f>SUM(F705:L705)</f>
        <v>0</v>
      </c>
      <c r="F705" s="19"/>
      <c r="G705" s="19"/>
      <c r="H705" s="19"/>
      <c r="I705" s="19">
        <f>I708</f>
        <v>0</v>
      </c>
      <c r="J705" s="19"/>
      <c r="K705" s="19"/>
      <c r="L705" s="19"/>
    </row>
    <row r="706" spans="1:12" s="9" customFormat="1" ht="25.5" x14ac:dyDescent="0.25">
      <c r="A706" s="54"/>
      <c r="B706" s="64"/>
      <c r="C706" s="17" t="s">
        <v>106</v>
      </c>
      <c r="D706" s="25"/>
      <c r="E706" s="19"/>
      <c r="F706" s="19">
        <v>0</v>
      </c>
      <c r="G706" s="19">
        <v>0</v>
      </c>
      <c r="H706" s="19">
        <v>0</v>
      </c>
      <c r="I706" s="19">
        <v>0</v>
      </c>
      <c r="J706" s="19">
        <v>0</v>
      </c>
      <c r="K706" s="19">
        <v>0</v>
      </c>
      <c r="L706" s="19">
        <v>0</v>
      </c>
    </row>
    <row r="707" spans="1:12" s="9" customFormat="1" ht="51" x14ac:dyDescent="0.25">
      <c r="A707" s="54"/>
      <c r="B707" s="64"/>
      <c r="C707" s="17" t="s">
        <v>107</v>
      </c>
      <c r="D707" s="25"/>
      <c r="E707" s="19">
        <f t="shared" ref="E707:E713" si="130">SUM(F707:L707)</f>
        <v>0</v>
      </c>
      <c r="F707" s="19">
        <v>0</v>
      </c>
      <c r="G707" s="19">
        <v>0</v>
      </c>
      <c r="H707" s="19">
        <v>0</v>
      </c>
      <c r="I707" s="19">
        <v>0</v>
      </c>
      <c r="J707" s="19">
        <v>0</v>
      </c>
      <c r="K707" s="19">
        <v>0</v>
      </c>
      <c r="L707" s="19">
        <v>0</v>
      </c>
    </row>
    <row r="708" spans="1:12" s="9" customFormat="1" ht="25.5" x14ac:dyDescent="0.25">
      <c r="A708" s="54"/>
      <c r="B708" s="64"/>
      <c r="C708" s="17" t="s">
        <v>108</v>
      </c>
      <c r="D708" s="25">
        <v>810</v>
      </c>
      <c r="E708" s="19">
        <f t="shared" si="130"/>
        <v>0</v>
      </c>
      <c r="F708" s="19">
        <v>0</v>
      </c>
      <c r="G708" s="19">
        <v>0</v>
      </c>
      <c r="H708" s="19">
        <v>0</v>
      </c>
      <c r="I708" s="19">
        <v>0</v>
      </c>
      <c r="J708" s="19">
        <v>0</v>
      </c>
      <c r="K708" s="19">
        <v>0</v>
      </c>
      <c r="L708" s="19">
        <v>0</v>
      </c>
    </row>
    <row r="709" spans="1:12" s="9" customFormat="1" ht="25.5" x14ac:dyDescent="0.25">
      <c r="A709" s="54"/>
      <c r="B709" s="64"/>
      <c r="C709" s="17" t="s">
        <v>109</v>
      </c>
      <c r="D709" s="25"/>
      <c r="E709" s="19">
        <f t="shared" si="130"/>
        <v>0</v>
      </c>
      <c r="F709" s="19">
        <v>0</v>
      </c>
      <c r="G709" s="19">
        <v>0</v>
      </c>
      <c r="H709" s="19">
        <v>0</v>
      </c>
      <c r="I709" s="19">
        <v>0</v>
      </c>
      <c r="J709" s="19">
        <v>0</v>
      </c>
      <c r="K709" s="19">
        <v>0</v>
      </c>
      <c r="L709" s="19">
        <v>0</v>
      </c>
    </row>
    <row r="710" spans="1:12" s="9" customFormat="1" ht="25.5" x14ac:dyDescent="0.25">
      <c r="A710" s="54"/>
      <c r="B710" s="64"/>
      <c r="C710" s="17" t="s">
        <v>110</v>
      </c>
      <c r="D710" s="25"/>
      <c r="E710" s="19">
        <f t="shared" si="130"/>
        <v>0</v>
      </c>
      <c r="F710" s="19">
        <v>0</v>
      </c>
      <c r="G710" s="19">
        <v>0</v>
      </c>
      <c r="H710" s="19">
        <v>0</v>
      </c>
      <c r="I710" s="19">
        <v>0</v>
      </c>
      <c r="J710" s="19">
        <v>0</v>
      </c>
      <c r="K710" s="19">
        <v>0</v>
      </c>
      <c r="L710" s="19">
        <v>0</v>
      </c>
    </row>
    <row r="711" spans="1:12" s="9" customFormat="1" ht="38.25" x14ac:dyDescent="0.25">
      <c r="A711" s="55"/>
      <c r="B711" s="65"/>
      <c r="C711" s="17" t="s">
        <v>111</v>
      </c>
      <c r="D711" s="25"/>
      <c r="E711" s="19">
        <f t="shared" si="130"/>
        <v>0</v>
      </c>
      <c r="F711" s="19"/>
      <c r="G711" s="19"/>
      <c r="H711" s="19"/>
      <c r="I711" s="19"/>
      <c r="J711" s="19"/>
      <c r="K711" s="19"/>
      <c r="L711" s="19"/>
    </row>
    <row r="712" spans="1:12" s="9" customFormat="1" ht="15.75" customHeight="1" x14ac:dyDescent="0.25">
      <c r="A712" s="53" t="s">
        <v>122</v>
      </c>
      <c r="B712" s="63" t="s">
        <v>63</v>
      </c>
      <c r="C712" s="17" t="s">
        <v>103</v>
      </c>
      <c r="D712" s="25"/>
      <c r="E712" s="19">
        <f t="shared" si="130"/>
        <v>671117.32172999997</v>
      </c>
      <c r="F712" s="19">
        <v>0</v>
      </c>
      <c r="G712" s="19">
        <f>G713+G715+G764+G765+G766</f>
        <v>0</v>
      </c>
      <c r="H712" s="19">
        <f>H713+H715</f>
        <v>0</v>
      </c>
      <c r="I712" s="19">
        <f>I713+I715+I764+I765+I766</f>
        <v>238607.32173</v>
      </c>
      <c r="J712" s="19">
        <f>J713+J715+J764+J765+J766</f>
        <v>216105</v>
      </c>
      <c r="K712" s="19">
        <f>K713+K715+K764+K765+K766</f>
        <v>216405</v>
      </c>
      <c r="L712" s="19">
        <f>L713+L715+L764+L765+L766</f>
        <v>0</v>
      </c>
    </row>
    <row r="713" spans="1:12" s="9" customFormat="1" ht="38.25" x14ac:dyDescent="0.25">
      <c r="A713" s="54"/>
      <c r="B713" s="64"/>
      <c r="C713" s="17" t="s">
        <v>105</v>
      </c>
      <c r="D713" s="25"/>
      <c r="E713" s="19">
        <f t="shared" si="130"/>
        <v>665621</v>
      </c>
      <c r="F713" s="19"/>
      <c r="G713" s="19"/>
      <c r="H713" s="19"/>
      <c r="I713" s="19">
        <f>I716</f>
        <v>233111</v>
      </c>
      <c r="J713" s="19">
        <f>J716</f>
        <v>216105</v>
      </c>
      <c r="K713" s="19">
        <f>K716</f>
        <v>216405</v>
      </c>
      <c r="L713" s="19"/>
    </row>
    <row r="714" spans="1:12" s="9" customFormat="1" ht="25.5" x14ac:dyDescent="0.25">
      <c r="A714" s="54"/>
      <c r="B714" s="64"/>
      <c r="C714" s="17" t="s">
        <v>106</v>
      </c>
      <c r="D714" s="25"/>
      <c r="E714" s="19"/>
      <c r="F714" s="19">
        <v>0</v>
      </c>
      <c r="G714" s="19">
        <v>0</v>
      </c>
      <c r="H714" s="19">
        <v>0</v>
      </c>
      <c r="I714" s="19">
        <v>0</v>
      </c>
      <c r="J714" s="19">
        <v>0</v>
      </c>
      <c r="K714" s="19">
        <v>0</v>
      </c>
      <c r="L714" s="19">
        <v>0</v>
      </c>
    </row>
    <row r="715" spans="1:12" s="9" customFormat="1" ht="51" x14ac:dyDescent="0.25">
      <c r="A715" s="54"/>
      <c r="B715" s="64"/>
      <c r="C715" s="17" t="s">
        <v>107</v>
      </c>
      <c r="D715" s="25"/>
      <c r="E715" s="19">
        <f t="shared" ref="E715:E737" si="131">SUM(F715:L715)</f>
        <v>0</v>
      </c>
      <c r="F715" s="19">
        <v>0</v>
      </c>
      <c r="G715" s="19">
        <v>0</v>
      </c>
      <c r="H715" s="19">
        <v>0</v>
      </c>
      <c r="I715" s="19">
        <v>0</v>
      </c>
      <c r="J715" s="19">
        <v>0</v>
      </c>
      <c r="K715" s="19">
        <v>0</v>
      </c>
      <c r="L715" s="19">
        <v>0</v>
      </c>
    </row>
    <row r="716" spans="1:12" s="9" customFormat="1" ht="25.5" x14ac:dyDescent="0.25">
      <c r="A716" s="54"/>
      <c r="B716" s="64"/>
      <c r="C716" s="17" t="s">
        <v>108</v>
      </c>
      <c r="D716" s="25">
        <v>810</v>
      </c>
      <c r="E716" s="19">
        <f t="shared" si="131"/>
        <v>882026</v>
      </c>
      <c r="F716" s="19">
        <v>0</v>
      </c>
      <c r="G716" s="19">
        <v>0</v>
      </c>
      <c r="H716" s="19">
        <v>0</v>
      </c>
      <c r="I716" s="19">
        <v>233111</v>
      </c>
      <c r="J716" s="19">
        <v>216105</v>
      </c>
      <c r="K716" s="19">
        <v>216405</v>
      </c>
      <c r="L716" s="19">
        <v>216405</v>
      </c>
    </row>
    <row r="717" spans="1:12" s="9" customFormat="1" ht="25.5" x14ac:dyDescent="0.25">
      <c r="A717" s="54"/>
      <c r="B717" s="64"/>
      <c r="C717" s="17" t="s">
        <v>109</v>
      </c>
      <c r="D717" s="25"/>
      <c r="E717" s="19">
        <f t="shared" si="131"/>
        <v>0</v>
      </c>
      <c r="F717" s="19">
        <v>0</v>
      </c>
      <c r="G717" s="19">
        <v>0</v>
      </c>
      <c r="H717" s="19">
        <v>0</v>
      </c>
      <c r="I717" s="19">
        <v>0</v>
      </c>
      <c r="J717" s="19">
        <v>0</v>
      </c>
      <c r="K717" s="19">
        <v>0</v>
      </c>
      <c r="L717" s="19">
        <v>0</v>
      </c>
    </row>
    <row r="718" spans="1:12" s="9" customFormat="1" ht="25.5" x14ac:dyDescent="0.25">
      <c r="A718" s="54"/>
      <c r="B718" s="64"/>
      <c r="C718" s="17" t="s">
        <v>110</v>
      </c>
      <c r="D718" s="25"/>
      <c r="E718" s="19">
        <f t="shared" si="131"/>
        <v>0</v>
      </c>
      <c r="F718" s="19">
        <v>0</v>
      </c>
      <c r="G718" s="19">
        <v>0</v>
      </c>
      <c r="H718" s="19">
        <v>0</v>
      </c>
      <c r="I718" s="19">
        <v>0</v>
      </c>
      <c r="J718" s="19">
        <v>0</v>
      </c>
      <c r="K718" s="19">
        <v>0</v>
      </c>
      <c r="L718" s="19">
        <v>0</v>
      </c>
    </row>
    <row r="719" spans="1:12" s="9" customFormat="1" ht="38.25" x14ac:dyDescent="0.25">
      <c r="A719" s="55"/>
      <c r="B719" s="65"/>
      <c r="C719" s="17" t="s">
        <v>111</v>
      </c>
      <c r="D719" s="25"/>
      <c r="E719" s="19">
        <f t="shared" si="131"/>
        <v>0</v>
      </c>
      <c r="F719" s="19"/>
      <c r="G719" s="19"/>
      <c r="H719" s="19"/>
      <c r="I719" s="19"/>
      <c r="J719" s="19"/>
      <c r="K719" s="19"/>
      <c r="L719" s="19"/>
    </row>
    <row r="720" spans="1:12" s="9" customFormat="1" ht="15.75" customHeight="1" x14ac:dyDescent="0.25">
      <c r="A720" s="53" t="s">
        <v>142</v>
      </c>
      <c r="B720" s="63" t="s">
        <v>143</v>
      </c>
      <c r="C720" s="17" t="s">
        <v>103</v>
      </c>
      <c r="D720" s="25"/>
      <c r="E720" s="19">
        <f t="shared" ref="E720:E721" si="132">SUM(F720:L720)</f>
        <v>0</v>
      </c>
      <c r="F720" s="19">
        <v>0</v>
      </c>
      <c r="G720" s="19">
        <f>G721+G723+G772+G773+G774</f>
        <v>0</v>
      </c>
      <c r="H720" s="19">
        <f>H721+H723</f>
        <v>0</v>
      </c>
      <c r="I720" s="19">
        <f>I721+I723+I772+I773+I774</f>
        <v>0</v>
      </c>
      <c r="J720" s="19">
        <f>J721+J723+J772+J773+J774</f>
        <v>0</v>
      </c>
      <c r="K720" s="19">
        <f>K721+K723+K772+K773+K774</f>
        <v>0</v>
      </c>
      <c r="L720" s="19">
        <f>L721+L723+L772+L773+L774</f>
        <v>0</v>
      </c>
    </row>
    <row r="721" spans="1:12" s="9" customFormat="1" ht="38.25" x14ac:dyDescent="0.25">
      <c r="A721" s="54"/>
      <c r="B721" s="64"/>
      <c r="C721" s="17" t="s">
        <v>105</v>
      </c>
      <c r="D721" s="25"/>
      <c r="E721" s="19">
        <f t="shared" si="132"/>
        <v>0</v>
      </c>
      <c r="F721" s="19"/>
      <c r="G721" s="19"/>
      <c r="H721" s="19"/>
      <c r="I721" s="19">
        <f>I724</f>
        <v>0</v>
      </c>
      <c r="J721" s="19">
        <f>J724</f>
        <v>0</v>
      </c>
      <c r="K721" s="19">
        <f>K724</f>
        <v>0</v>
      </c>
      <c r="L721" s="19"/>
    </row>
    <row r="722" spans="1:12" s="9" customFormat="1" ht="25.5" x14ac:dyDescent="0.25">
      <c r="A722" s="54"/>
      <c r="B722" s="64"/>
      <c r="C722" s="17" t="s">
        <v>106</v>
      </c>
      <c r="D722" s="25"/>
      <c r="E722" s="19"/>
      <c r="F722" s="19">
        <v>0</v>
      </c>
      <c r="G722" s="19">
        <v>0</v>
      </c>
      <c r="H722" s="19">
        <v>0</v>
      </c>
      <c r="I722" s="19">
        <v>0</v>
      </c>
      <c r="J722" s="19">
        <v>0</v>
      </c>
      <c r="K722" s="19">
        <v>0</v>
      </c>
      <c r="L722" s="19">
        <v>0</v>
      </c>
    </row>
    <row r="723" spans="1:12" s="9" customFormat="1" ht="51" x14ac:dyDescent="0.25">
      <c r="A723" s="54"/>
      <c r="B723" s="64"/>
      <c r="C723" s="17" t="s">
        <v>107</v>
      </c>
      <c r="D723" s="25"/>
      <c r="E723" s="19">
        <f t="shared" ref="E723:E727" si="133">SUM(F723:L723)</f>
        <v>0</v>
      </c>
      <c r="F723" s="19">
        <v>0</v>
      </c>
      <c r="G723" s="19">
        <v>0</v>
      </c>
      <c r="H723" s="19">
        <v>0</v>
      </c>
      <c r="I723" s="19">
        <v>0</v>
      </c>
      <c r="J723" s="19">
        <v>0</v>
      </c>
      <c r="K723" s="19">
        <v>0</v>
      </c>
      <c r="L723" s="19">
        <v>0</v>
      </c>
    </row>
    <row r="724" spans="1:12" s="9" customFormat="1" ht="25.5" x14ac:dyDescent="0.25">
      <c r="A724" s="54"/>
      <c r="B724" s="64"/>
      <c r="C724" s="17" t="s">
        <v>108</v>
      </c>
      <c r="D724" s="25">
        <v>810</v>
      </c>
      <c r="E724" s="19">
        <f t="shared" si="133"/>
        <v>0</v>
      </c>
      <c r="F724" s="19">
        <v>0</v>
      </c>
      <c r="G724" s="19">
        <v>0</v>
      </c>
      <c r="H724" s="19">
        <v>0</v>
      </c>
      <c r="I724" s="19">
        <v>0</v>
      </c>
      <c r="J724" s="19">
        <v>0</v>
      </c>
      <c r="K724" s="19">
        <v>0</v>
      </c>
      <c r="L724" s="19">
        <v>0</v>
      </c>
    </row>
    <row r="725" spans="1:12" s="9" customFormat="1" ht="25.5" x14ac:dyDescent="0.25">
      <c r="A725" s="54"/>
      <c r="B725" s="64"/>
      <c r="C725" s="17" t="s">
        <v>109</v>
      </c>
      <c r="D725" s="25"/>
      <c r="E725" s="19">
        <f t="shared" si="133"/>
        <v>0</v>
      </c>
      <c r="F725" s="19">
        <v>0</v>
      </c>
      <c r="G725" s="19">
        <v>0</v>
      </c>
      <c r="H725" s="19">
        <v>0</v>
      </c>
      <c r="I725" s="19">
        <v>0</v>
      </c>
      <c r="J725" s="19">
        <v>0</v>
      </c>
      <c r="K725" s="19">
        <v>0</v>
      </c>
      <c r="L725" s="19">
        <v>0</v>
      </c>
    </row>
    <row r="726" spans="1:12" s="9" customFormat="1" ht="25.5" x14ac:dyDescent="0.25">
      <c r="A726" s="54"/>
      <c r="B726" s="64"/>
      <c r="C726" s="17" t="s">
        <v>110</v>
      </c>
      <c r="D726" s="25"/>
      <c r="E726" s="19">
        <f t="shared" si="133"/>
        <v>0</v>
      </c>
      <c r="F726" s="19">
        <v>0</v>
      </c>
      <c r="G726" s="19">
        <v>0</v>
      </c>
      <c r="H726" s="19">
        <v>0</v>
      </c>
      <c r="I726" s="19">
        <v>0</v>
      </c>
      <c r="J726" s="19">
        <v>0</v>
      </c>
      <c r="K726" s="19">
        <v>0</v>
      </c>
      <c r="L726" s="19">
        <v>0</v>
      </c>
    </row>
    <row r="727" spans="1:12" s="9" customFormat="1" ht="38.25" x14ac:dyDescent="0.25">
      <c r="A727" s="55"/>
      <c r="B727" s="65"/>
      <c r="C727" s="17" t="s">
        <v>111</v>
      </c>
      <c r="D727" s="25"/>
      <c r="E727" s="19">
        <f t="shared" si="133"/>
        <v>0</v>
      </c>
      <c r="F727" s="19"/>
      <c r="G727" s="19"/>
      <c r="H727" s="19"/>
      <c r="I727" s="19"/>
      <c r="J727" s="19"/>
      <c r="K727" s="19"/>
      <c r="L727" s="19"/>
    </row>
    <row r="728" spans="1:12" s="9" customFormat="1" ht="15.75" customHeight="1" x14ac:dyDescent="0.25">
      <c r="A728" s="53" t="s">
        <v>146</v>
      </c>
      <c r="B728" s="63" t="s">
        <v>145</v>
      </c>
      <c r="C728" s="17" t="s">
        <v>103</v>
      </c>
      <c r="D728" s="25"/>
      <c r="E728" s="19">
        <f t="shared" ref="E728:E729" si="134">SUM(F728:L728)</f>
        <v>0</v>
      </c>
      <c r="F728" s="19">
        <v>0</v>
      </c>
      <c r="G728" s="19">
        <f>G729+G731+G780+G781+G782</f>
        <v>0</v>
      </c>
      <c r="H728" s="19">
        <f>H729+H731</f>
        <v>0</v>
      </c>
      <c r="I728" s="19">
        <f>I729+I731+I780+I781+I782</f>
        <v>0</v>
      </c>
      <c r="J728" s="19">
        <f>J729+J731+J780+J781+J782</f>
        <v>0</v>
      </c>
      <c r="K728" s="19">
        <f>K729+K731+K780+K781+K782</f>
        <v>0</v>
      </c>
      <c r="L728" s="19">
        <f>L729+L731+L780+L781+L782</f>
        <v>0</v>
      </c>
    </row>
    <row r="729" spans="1:12" s="9" customFormat="1" ht="38.25" x14ac:dyDescent="0.25">
      <c r="A729" s="54"/>
      <c r="B729" s="64"/>
      <c r="C729" s="17" t="s">
        <v>105</v>
      </c>
      <c r="D729" s="25"/>
      <c r="E729" s="19">
        <f t="shared" si="134"/>
        <v>0</v>
      </c>
      <c r="F729" s="19"/>
      <c r="G729" s="19"/>
      <c r="H729" s="19"/>
      <c r="I729" s="19">
        <f>I732</f>
        <v>0</v>
      </c>
      <c r="J729" s="19">
        <f>J732</f>
        <v>0</v>
      </c>
      <c r="K729" s="19">
        <f>K732</f>
        <v>0</v>
      </c>
      <c r="L729" s="19"/>
    </row>
    <row r="730" spans="1:12" s="9" customFormat="1" ht="25.5" x14ac:dyDescent="0.25">
      <c r="A730" s="54"/>
      <c r="B730" s="64"/>
      <c r="C730" s="17" t="s">
        <v>106</v>
      </c>
      <c r="D730" s="25"/>
      <c r="E730" s="19"/>
      <c r="F730" s="19">
        <v>0</v>
      </c>
      <c r="G730" s="19">
        <v>0</v>
      </c>
      <c r="H730" s="19">
        <v>0</v>
      </c>
      <c r="I730" s="19">
        <v>0</v>
      </c>
      <c r="J730" s="19">
        <v>0</v>
      </c>
      <c r="K730" s="19">
        <v>0</v>
      </c>
      <c r="L730" s="19">
        <v>0</v>
      </c>
    </row>
    <row r="731" spans="1:12" s="9" customFormat="1" ht="51" x14ac:dyDescent="0.25">
      <c r="A731" s="54"/>
      <c r="B731" s="64"/>
      <c r="C731" s="17" t="s">
        <v>107</v>
      </c>
      <c r="D731" s="25"/>
      <c r="E731" s="19">
        <f t="shared" ref="E731:E735" si="135">SUM(F731:L731)</f>
        <v>0</v>
      </c>
      <c r="F731" s="19">
        <v>0</v>
      </c>
      <c r="G731" s="19">
        <v>0</v>
      </c>
      <c r="H731" s="19">
        <v>0</v>
      </c>
      <c r="I731" s="19">
        <v>0</v>
      </c>
      <c r="J731" s="19">
        <v>0</v>
      </c>
      <c r="K731" s="19">
        <v>0</v>
      </c>
      <c r="L731" s="19">
        <v>0</v>
      </c>
    </row>
    <row r="732" spans="1:12" s="9" customFormat="1" ht="25.5" x14ac:dyDescent="0.25">
      <c r="A732" s="54"/>
      <c r="B732" s="64"/>
      <c r="C732" s="17" t="s">
        <v>108</v>
      </c>
      <c r="D732" s="25">
        <v>810</v>
      </c>
      <c r="E732" s="19">
        <f t="shared" si="135"/>
        <v>0</v>
      </c>
      <c r="F732" s="19">
        <v>0</v>
      </c>
      <c r="G732" s="19">
        <v>0</v>
      </c>
      <c r="H732" s="19">
        <v>0</v>
      </c>
      <c r="I732" s="19">
        <v>0</v>
      </c>
      <c r="J732" s="19">
        <v>0</v>
      </c>
      <c r="K732" s="19">
        <v>0</v>
      </c>
      <c r="L732" s="19">
        <v>0</v>
      </c>
    </row>
    <row r="733" spans="1:12" s="9" customFormat="1" ht="25.5" x14ac:dyDescent="0.25">
      <c r="A733" s="54"/>
      <c r="B733" s="64"/>
      <c r="C733" s="17" t="s">
        <v>109</v>
      </c>
      <c r="D733" s="25"/>
      <c r="E733" s="19">
        <f t="shared" si="135"/>
        <v>0</v>
      </c>
      <c r="F733" s="19">
        <v>0</v>
      </c>
      <c r="G733" s="19">
        <v>0</v>
      </c>
      <c r="H733" s="19">
        <v>0</v>
      </c>
      <c r="I733" s="19">
        <v>0</v>
      </c>
      <c r="J733" s="19">
        <v>0</v>
      </c>
      <c r="K733" s="19">
        <v>0</v>
      </c>
      <c r="L733" s="19">
        <v>0</v>
      </c>
    </row>
    <row r="734" spans="1:12" s="9" customFormat="1" ht="25.5" x14ac:dyDescent="0.25">
      <c r="A734" s="54"/>
      <c r="B734" s="64"/>
      <c r="C734" s="17" t="s">
        <v>110</v>
      </c>
      <c r="D734" s="25"/>
      <c r="E734" s="19">
        <f t="shared" si="135"/>
        <v>0</v>
      </c>
      <c r="F734" s="19">
        <v>0</v>
      </c>
      <c r="G734" s="19">
        <v>0</v>
      </c>
      <c r="H734" s="19">
        <v>0</v>
      </c>
      <c r="I734" s="19">
        <v>0</v>
      </c>
      <c r="J734" s="19">
        <v>0</v>
      </c>
      <c r="K734" s="19">
        <v>0</v>
      </c>
      <c r="L734" s="19">
        <v>0</v>
      </c>
    </row>
    <row r="735" spans="1:12" s="9" customFormat="1" ht="38.25" x14ac:dyDescent="0.25">
      <c r="A735" s="55"/>
      <c r="B735" s="65"/>
      <c r="C735" s="17" t="s">
        <v>111</v>
      </c>
      <c r="D735" s="25"/>
      <c r="E735" s="19">
        <f t="shared" si="135"/>
        <v>0</v>
      </c>
      <c r="F735" s="19"/>
      <c r="G735" s="19"/>
      <c r="H735" s="19"/>
      <c r="I735" s="19"/>
      <c r="J735" s="19"/>
      <c r="K735" s="19"/>
      <c r="L735" s="19"/>
    </row>
    <row r="736" spans="1:12" s="9" customFormat="1" ht="15" customHeight="1" x14ac:dyDescent="0.25">
      <c r="A736" s="53" t="s">
        <v>3</v>
      </c>
      <c r="B736" s="59" t="s">
        <v>123</v>
      </c>
      <c r="C736" s="17" t="s">
        <v>103</v>
      </c>
      <c r="D736" s="36"/>
      <c r="E736" s="37">
        <f t="shared" si="131"/>
        <v>9636834.5458684154</v>
      </c>
      <c r="F736" s="19">
        <f t="shared" ref="F736:L736" si="136">F737+F741</f>
        <v>1123789.1784599999</v>
      </c>
      <c r="G736" s="19">
        <f t="shared" si="136"/>
        <v>1282628.5963156112</v>
      </c>
      <c r="H736" s="19">
        <f>H737+H741</f>
        <v>1772324.6348628059</v>
      </c>
      <c r="I736" s="19">
        <f>I737+I741</f>
        <v>2099619.8274399997</v>
      </c>
      <c r="J736" s="19">
        <f t="shared" si="136"/>
        <v>2207892.7843299997</v>
      </c>
      <c r="K736" s="19">
        <f t="shared" si="136"/>
        <v>884285.7350000001</v>
      </c>
      <c r="L736" s="19">
        <f t="shared" si="136"/>
        <v>266293.78946000006</v>
      </c>
    </row>
    <row r="737" spans="1:15" s="9" customFormat="1" ht="38.25" x14ac:dyDescent="0.25">
      <c r="A737" s="54"/>
      <c r="B737" s="60"/>
      <c r="C737" s="17" t="s">
        <v>105</v>
      </c>
      <c r="D737" s="36"/>
      <c r="E737" s="37">
        <f t="shared" si="131"/>
        <v>9636834.5458684154</v>
      </c>
      <c r="F737" s="19">
        <f>F738+F742+F759+F760+F761+F762</f>
        <v>1123789.1784599999</v>
      </c>
      <c r="G737" s="19">
        <f t="shared" ref="G737:L737" si="137">G738+G742+G759+G760+G761+G762</f>
        <v>1282628.5963156112</v>
      </c>
      <c r="H737" s="19">
        <f>H738+H742+H759+H760+H761+H762</f>
        <v>1772324.6348628059</v>
      </c>
      <c r="I737" s="19">
        <f>I738+I742+I759+I760+I761+I762</f>
        <v>2099619.8274399997</v>
      </c>
      <c r="J737" s="19">
        <f t="shared" si="137"/>
        <v>2207892.7843299997</v>
      </c>
      <c r="K737" s="19">
        <f t="shared" si="137"/>
        <v>884285.7350000001</v>
      </c>
      <c r="L737" s="19">
        <f t="shared" si="137"/>
        <v>266293.78946000006</v>
      </c>
    </row>
    <row r="738" spans="1:15" s="9" customFormat="1" ht="38.25" x14ac:dyDescent="0.25">
      <c r="A738" s="54"/>
      <c r="B738" s="60"/>
      <c r="C738" s="17" t="s">
        <v>124</v>
      </c>
      <c r="D738" s="36"/>
      <c r="E738" s="37">
        <f t="shared" ref="E738:E761" si="138">SUM(F738:L738)</f>
        <v>3024301.2117300001</v>
      </c>
      <c r="F738" s="37">
        <f>F740+0</f>
        <v>265911.90000000002</v>
      </c>
      <c r="G738" s="19">
        <f t="shared" ref="G738:L738" si="139">G739+G740</f>
        <v>541674.69999999995</v>
      </c>
      <c r="H738" s="19">
        <f>H739+H740</f>
        <v>548871.95094000001</v>
      </c>
      <c r="I738" s="19">
        <f t="shared" si="139"/>
        <v>597385.46779000002</v>
      </c>
      <c r="J738" s="19">
        <f t="shared" si="139"/>
        <v>745659.29299999995</v>
      </c>
      <c r="K738" s="19">
        <f t="shared" si="139"/>
        <v>268928.40000000002</v>
      </c>
      <c r="L738" s="19">
        <f t="shared" si="139"/>
        <v>55869.5</v>
      </c>
      <c r="M738" s="22"/>
      <c r="N738" s="22"/>
      <c r="O738" s="22"/>
    </row>
    <row r="739" spans="1:15" s="9" customFormat="1" ht="15" x14ac:dyDescent="0.25">
      <c r="A739" s="54"/>
      <c r="B739" s="60"/>
      <c r="C739" s="17"/>
      <c r="D739" s="36">
        <v>810</v>
      </c>
      <c r="E739" s="37">
        <f>SUM(F739:L739)</f>
        <v>1225695.0117299999</v>
      </c>
      <c r="F739" s="19" t="s">
        <v>1</v>
      </c>
      <c r="G739" s="19">
        <f>G983</f>
        <v>9924.6</v>
      </c>
      <c r="H739" s="19">
        <f>H765+H838+H886+H910+H934+H958+H983</f>
        <v>113251.05094</v>
      </c>
      <c r="I739" s="19">
        <f>I983</f>
        <v>32062.16779</v>
      </c>
      <c r="J739" s="19">
        <f>J983+J813</f>
        <v>745659.29299999995</v>
      </c>
      <c r="K739" s="19">
        <f t="shared" ref="K739:L739" si="140">K983+K813</f>
        <v>268928.40000000002</v>
      </c>
      <c r="L739" s="19">
        <f t="shared" si="140"/>
        <v>55869.5</v>
      </c>
    </row>
    <row r="740" spans="1:15" s="9" customFormat="1" ht="15" x14ac:dyDescent="0.25">
      <c r="A740" s="54"/>
      <c r="B740" s="60"/>
      <c r="C740" s="17"/>
      <c r="D740" s="36">
        <v>812</v>
      </c>
      <c r="E740" s="37">
        <f>SUM(F740:L740)</f>
        <v>1798606.2</v>
      </c>
      <c r="F740" s="19">
        <f>F765+F789+F838+F862+F886+F910+F934+F958+F814</f>
        <v>265911.90000000002</v>
      </c>
      <c r="G740" s="19">
        <f>G765+G789+G838+G862+G886+G910+G934+G958+G814</f>
        <v>531750.1</v>
      </c>
      <c r="H740" s="19">
        <f>H789+H814</f>
        <v>435620.9</v>
      </c>
      <c r="I740" s="19">
        <f>I765+I789+I838+I862+I886+I910+I934+I958+I814</f>
        <v>565323.30000000005</v>
      </c>
      <c r="J740" s="19">
        <v>0</v>
      </c>
      <c r="K740" s="19">
        <f>K765+K789+K838+K862+K886+K910+K934+K958+K814</f>
        <v>0</v>
      </c>
      <c r="L740" s="19">
        <f>L765+L789+L838+L862+L886+L910+L934+L958+L814</f>
        <v>0</v>
      </c>
    </row>
    <row r="741" spans="1:15" s="9" customFormat="1" ht="51" x14ac:dyDescent="0.25">
      <c r="A741" s="54"/>
      <c r="B741" s="60"/>
      <c r="C741" s="17" t="s">
        <v>107</v>
      </c>
      <c r="D741" s="36"/>
      <c r="E741" s="37">
        <f t="shared" si="138"/>
        <v>0</v>
      </c>
      <c r="F741" s="19">
        <f>F766+F790+F839+F863+F887+F911+F935+F959+F815</f>
        <v>0</v>
      </c>
      <c r="G741" s="19">
        <f>G766+G790+G839+G863+G887+G911+G935+G959+G815</f>
        <v>0</v>
      </c>
      <c r="H741" s="19">
        <f>H766+H790+H839+H863+H887+H911+H935+H959+H815</f>
        <v>0</v>
      </c>
      <c r="I741" s="19">
        <f>I766+I790+I839+I863+I887+I911+I935+I959+I815</f>
        <v>0</v>
      </c>
      <c r="J741" s="19">
        <f>J766+J790+J839+J863+J887+J911+J935+J959+J815</f>
        <v>0</v>
      </c>
      <c r="K741" s="19">
        <f>K766+K790+K839+K863+K887+K911+K935+K959+K815</f>
        <v>0</v>
      </c>
      <c r="L741" s="19">
        <f>L766+L790+L839+L863+L887+L911+L935+L959+L815</f>
        <v>0</v>
      </c>
    </row>
    <row r="742" spans="1:15" s="9" customFormat="1" ht="38.25" x14ac:dyDescent="0.25">
      <c r="A742" s="54"/>
      <c r="B742" s="60"/>
      <c r="C742" s="17" t="s">
        <v>114</v>
      </c>
      <c r="D742" s="36"/>
      <c r="E742" s="37">
        <f>SUM(E745:E755)</f>
        <v>6085597.6341400016</v>
      </c>
      <c r="F742" s="37">
        <f>SUM(F745:F755)</f>
        <v>852999.24845999992</v>
      </c>
      <c r="G742" s="37">
        <f t="shared" ref="G742:L742" si="141">SUM(G745:G755)</f>
        <v>738776.78869000007</v>
      </c>
      <c r="H742" s="37">
        <f>SUM(H745:H755)</f>
        <v>1142210.87944</v>
      </c>
      <c r="I742" s="37">
        <f>SUM(I745:I755)</f>
        <v>1321969.27932</v>
      </c>
      <c r="J742" s="37">
        <f>SUM(J745:J755)</f>
        <v>1206784.90377</v>
      </c>
      <c r="K742" s="37">
        <f t="shared" si="141"/>
        <v>613034.02500000002</v>
      </c>
      <c r="L742" s="37">
        <f t="shared" si="141"/>
        <v>209822.50946000003</v>
      </c>
    </row>
    <row r="743" spans="1:15" s="9" customFormat="1" ht="15" hidden="1" customHeight="1" x14ac:dyDescent="0.25">
      <c r="A743" s="54"/>
      <c r="B743" s="60"/>
      <c r="C743" s="25"/>
      <c r="D743" s="25">
        <v>804</v>
      </c>
      <c r="E743" s="37">
        <f t="shared" si="138"/>
        <v>0</v>
      </c>
      <c r="F743" s="19">
        <f t="shared" ref="F743:I744" si="142">F768+F792+F841+F865+F889+F913+F937+F961+F817</f>
        <v>0</v>
      </c>
      <c r="G743" s="19">
        <f t="shared" si="142"/>
        <v>0</v>
      </c>
      <c r="H743" s="19">
        <f t="shared" si="142"/>
        <v>0</v>
      </c>
      <c r="I743" s="19">
        <f t="shared" si="142"/>
        <v>0</v>
      </c>
      <c r="J743" s="31"/>
      <c r="K743" s="31"/>
      <c r="L743" s="31"/>
    </row>
    <row r="744" spans="1:15" s="9" customFormat="1" ht="15" hidden="1" customHeight="1" x14ac:dyDescent="0.25">
      <c r="A744" s="54"/>
      <c r="B744" s="60"/>
      <c r="C744" s="25"/>
      <c r="D744" s="25">
        <v>808</v>
      </c>
      <c r="E744" s="37">
        <f t="shared" si="138"/>
        <v>0</v>
      </c>
      <c r="F744" s="19">
        <f t="shared" si="142"/>
        <v>0</v>
      </c>
      <c r="G744" s="19">
        <f t="shared" si="142"/>
        <v>0</v>
      </c>
      <c r="H744" s="19">
        <f t="shared" si="142"/>
        <v>0</v>
      </c>
      <c r="I744" s="19">
        <f t="shared" si="142"/>
        <v>0</v>
      </c>
      <c r="J744" s="31"/>
      <c r="K744" s="31"/>
      <c r="L744" s="31"/>
    </row>
    <row r="745" spans="1:15" s="9" customFormat="1" ht="15" x14ac:dyDescent="0.25">
      <c r="A745" s="54"/>
      <c r="B745" s="60"/>
      <c r="C745" s="25"/>
      <c r="D745" s="25">
        <v>810</v>
      </c>
      <c r="E745" s="37">
        <f>SUM(F745:L745)</f>
        <v>5304970.9858900011</v>
      </c>
      <c r="F745" s="19">
        <f>F770+F794+F843+F867+F891+F915+F939+F963+F988+F819+F1009</f>
        <v>797724.02746000001</v>
      </c>
      <c r="G745" s="19">
        <f>G770+G794+G843+G867+G891+G915+G939+G963+G988+G819+G1009</f>
        <v>666293.58269000007</v>
      </c>
      <c r="H745" s="19">
        <f>H767+H794+H819+H840+H864+H888+H912+H985+H960+H1017</f>
        <v>1014417.86144</v>
      </c>
      <c r="I745" s="19">
        <f>I767+I794+I819+I840+I864+I888+I912+I985+I960+I1017</f>
        <v>836746.85606999998</v>
      </c>
      <c r="J745" s="19">
        <f>J767+J794+J819+J840+J864+J888+J912+J985+J960+J1017</f>
        <v>1166932.1237699999</v>
      </c>
      <c r="K745" s="19">
        <f>K767+K794+K819+K840+K864+K888+K912+K985+K960</f>
        <v>613034.02500000002</v>
      </c>
      <c r="L745" s="19">
        <f>L767+L794+L819+L840+L864+L888+L912+L985+L960</f>
        <v>209822.50946000003</v>
      </c>
    </row>
    <row r="746" spans="1:15" s="9" customFormat="1" ht="15" x14ac:dyDescent="0.25">
      <c r="A746" s="54"/>
      <c r="B746" s="60"/>
      <c r="C746" s="25"/>
      <c r="D746" s="25">
        <v>812</v>
      </c>
      <c r="E746" s="37">
        <f>SUM(F746:L746)</f>
        <v>269295.06624999992</v>
      </c>
      <c r="F746" s="19">
        <f t="shared" ref="F746:L746" si="143">F771+F795+F844+F868+F892+F916+F940+F964+F820</f>
        <v>46399.480999999971</v>
      </c>
      <c r="G746" s="19">
        <f t="shared" si="143"/>
        <v>48582.573999999993</v>
      </c>
      <c r="H746" s="19">
        <f t="shared" si="143"/>
        <v>43749.258000000002</v>
      </c>
      <c r="I746" s="19">
        <f t="shared" si="143"/>
        <v>90710.973249999995</v>
      </c>
      <c r="J746" s="19">
        <f t="shared" si="143"/>
        <v>39852.78</v>
      </c>
      <c r="K746" s="19">
        <f t="shared" si="143"/>
        <v>0</v>
      </c>
      <c r="L746" s="19">
        <f t="shared" si="143"/>
        <v>0</v>
      </c>
    </row>
    <row r="747" spans="1:15" s="9" customFormat="1" ht="15" hidden="1" customHeight="1" x14ac:dyDescent="0.25">
      <c r="A747" s="54"/>
      <c r="B747" s="60"/>
      <c r="C747" s="25"/>
      <c r="D747" s="25">
        <v>813</v>
      </c>
      <c r="E747" s="37">
        <f t="shared" si="138"/>
        <v>0</v>
      </c>
      <c r="F747" s="19">
        <f t="shared" ref="F747:I754" si="144">F772+F796+F845+F869+F893+F917+F941+F965+F821</f>
        <v>0</v>
      </c>
      <c r="G747" s="19">
        <f t="shared" si="144"/>
        <v>0</v>
      </c>
      <c r="H747" s="19">
        <f t="shared" si="144"/>
        <v>0</v>
      </c>
      <c r="I747" s="19">
        <f t="shared" si="144"/>
        <v>0</v>
      </c>
      <c r="J747" s="31"/>
      <c r="K747" s="31"/>
      <c r="L747" s="31"/>
    </row>
    <row r="748" spans="1:15" s="9" customFormat="1" ht="15" hidden="1" customHeight="1" x14ac:dyDescent="0.25">
      <c r="A748" s="54"/>
      <c r="B748" s="60"/>
      <c r="C748" s="25"/>
      <c r="D748" s="25">
        <v>814</v>
      </c>
      <c r="E748" s="37">
        <f t="shared" si="138"/>
        <v>0</v>
      </c>
      <c r="F748" s="19">
        <f t="shared" si="144"/>
        <v>0</v>
      </c>
      <c r="G748" s="19">
        <f t="shared" si="144"/>
        <v>0</v>
      </c>
      <c r="H748" s="19">
        <f t="shared" si="144"/>
        <v>0</v>
      </c>
      <c r="I748" s="19">
        <f t="shared" si="144"/>
        <v>0</v>
      </c>
      <c r="J748" s="31"/>
      <c r="K748" s="31"/>
      <c r="L748" s="31"/>
    </row>
    <row r="749" spans="1:15" s="9" customFormat="1" ht="15" hidden="1" customHeight="1" x14ac:dyDescent="0.25">
      <c r="A749" s="54"/>
      <c r="B749" s="60"/>
      <c r="C749" s="25"/>
      <c r="D749" s="25">
        <v>815</v>
      </c>
      <c r="E749" s="37">
        <f t="shared" si="138"/>
        <v>0</v>
      </c>
      <c r="F749" s="19">
        <f t="shared" si="144"/>
        <v>0</v>
      </c>
      <c r="G749" s="19">
        <f t="shared" si="144"/>
        <v>0</v>
      </c>
      <c r="H749" s="19">
        <f t="shared" si="144"/>
        <v>0</v>
      </c>
      <c r="I749" s="19">
        <f t="shared" si="144"/>
        <v>0</v>
      </c>
      <c r="J749" s="31"/>
      <c r="K749" s="31"/>
      <c r="L749" s="31"/>
    </row>
    <row r="750" spans="1:15" s="9" customFormat="1" ht="15" hidden="1" customHeight="1" x14ac:dyDescent="0.25">
      <c r="A750" s="54"/>
      <c r="B750" s="60"/>
      <c r="C750" s="25"/>
      <c r="D750" s="25">
        <v>816</v>
      </c>
      <c r="E750" s="37">
        <f t="shared" si="138"/>
        <v>0</v>
      </c>
      <c r="F750" s="19">
        <f t="shared" si="144"/>
        <v>0</v>
      </c>
      <c r="G750" s="19">
        <f t="shared" si="144"/>
        <v>0</v>
      </c>
      <c r="H750" s="19">
        <f t="shared" si="144"/>
        <v>0</v>
      </c>
      <c r="I750" s="19">
        <f t="shared" si="144"/>
        <v>0</v>
      </c>
      <c r="J750" s="31"/>
      <c r="K750" s="31"/>
      <c r="L750" s="31"/>
    </row>
    <row r="751" spans="1:15" s="9" customFormat="1" ht="15" hidden="1" customHeight="1" x14ac:dyDescent="0.25">
      <c r="A751" s="54"/>
      <c r="B751" s="60"/>
      <c r="C751" s="25"/>
      <c r="D751" s="25">
        <v>819</v>
      </c>
      <c r="E751" s="37">
        <f t="shared" si="138"/>
        <v>0</v>
      </c>
      <c r="F751" s="19">
        <f t="shared" si="144"/>
        <v>0</v>
      </c>
      <c r="G751" s="19">
        <f t="shared" si="144"/>
        <v>0</v>
      </c>
      <c r="H751" s="19">
        <f t="shared" si="144"/>
        <v>0</v>
      </c>
      <c r="I751" s="19">
        <f t="shared" si="144"/>
        <v>0</v>
      </c>
      <c r="J751" s="31"/>
      <c r="K751" s="31"/>
      <c r="L751" s="31"/>
    </row>
    <row r="752" spans="1:15" s="9" customFormat="1" ht="15" hidden="1" customHeight="1" x14ac:dyDescent="0.25">
      <c r="A752" s="54"/>
      <c r="B752" s="60"/>
      <c r="C752" s="25"/>
      <c r="D752" s="25">
        <v>826</v>
      </c>
      <c r="E752" s="37">
        <f t="shared" si="138"/>
        <v>0</v>
      </c>
      <c r="F752" s="19">
        <f t="shared" si="144"/>
        <v>0</v>
      </c>
      <c r="G752" s="19">
        <f t="shared" si="144"/>
        <v>0</v>
      </c>
      <c r="H752" s="19">
        <f t="shared" si="144"/>
        <v>0</v>
      </c>
      <c r="I752" s="19">
        <f t="shared" si="144"/>
        <v>0</v>
      </c>
      <c r="J752" s="31"/>
      <c r="K752" s="31"/>
      <c r="L752" s="31"/>
    </row>
    <row r="753" spans="1:12" s="9" customFormat="1" ht="15" hidden="1" customHeight="1" x14ac:dyDescent="0.25">
      <c r="A753" s="54"/>
      <c r="B753" s="60"/>
      <c r="C753" s="25"/>
      <c r="D753" s="25">
        <v>829</v>
      </c>
      <c r="E753" s="37">
        <f t="shared" si="138"/>
        <v>0</v>
      </c>
      <c r="F753" s="19">
        <f t="shared" si="144"/>
        <v>0</v>
      </c>
      <c r="G753" s="19">
        <f t="shared" si="144"/>
        <v>0</v>
      </c>
      <c r="H753" s="19">
        <f t="shared" si="144"/>
        <v>0</v>
      </c>
      <c r="I753" s="19">
        <f t="shared" si="144"/>
        <v>0</v>
      </c>
      <c r="J753" s="31"/>
      <c r="K753" s="31"/>
      <c r="L753" s="31"/>
    </row>
    <row r="754" spans="1:12" s="9" customFormat="1" ht="15" hidden="1" customHeight="1" x14ac:dyDescent="0.25">
      <c r="A754" s="54"/>
      <c r="B754" s="60"/>
      <c r="C754" s="25"/>
      <c r="D754" s="25">
        <v>832</v>
      </c>
      <c r="E754" s="37">
        <f t="shared" si="138"/>
        <v>0</v>
      </c>
      <c r="F754" s="19">
        <f t="shared" si="144"/>
        <v>0</v>
      </c>
      <c r="G754" s="19">
        <f t="shared" si="144"/>
        <v>0</v>
      </c>
      <c r="H754" s="19">
        <f t="shared" si="144"/>
        <v>0</v>
      </c>
      <c r="I754" s="19">
        <f t="shared" si="144"/>
        <v>0</v>
      </c>
      <c r="J754" s="31"/>
      <c r="K754" s="31"/>
      <c r="L754" s="31"/>
    </row>
    <row r="755" spans="1:12" s="9" customFormat="1" ht="15" x14ac:dyDescent="0.25">
      <c r="A755" s="54"/>
      <c r="B755" s="60"/>
      <c r="C755" s="25"/>
      <c r="D755" s="25">
        <v>843</v>
      </c>
      <c r="E755" s="37">
        <f t="shared" si="138"/>
        <v>511331.58199999999</v>
      </c>
      <c r="F755" s="19">
        <f>F936</f>
        <v>8875.74</v>
      </c>
      <c r="G755" s="19">
        <f>G936</f>
        <v>23900.632000000001</v>
      </c>
      <c r="H755" s="19">
        <f>H780+H804+H853+H877+H901+H925+H949+H973+H829</f>
        <v>84043.76</v>
      </c>
      <c r="I755" s="19">
        <f>I780+I804+I853+I877+I901+I925+I949+I973+I829+I936</f>
        <v>394511.45</v>
      </c>
      <c r="J755" s="19">
        <f>J780+J804+J853+J877+J901+J925+J949+J973+J829+J936</f>
        <v>0</v>
      </c>
      <c r="K755" s="19">
        <f>K780+K804+K853+K877+K901+K925+K949+K973+K829+K936</f>
        <v>0</v>
      </c>
      <c r="L755" s="19">
        <f>L780+L804+L853+L877+L901+L925+L949+L973+L829</f>
        <v>0</v>
      </c>
    </row>
    <row r="756" spans="1:12" s="9" customFormat="1" ht="15" hidden="1" customHeight="1" x14ac:dyDescent="0.25">
      <c r="A756" s="54"/>
      <c r="B756" s="60"/>
      <c r="C756" s="25"/>
      <c r="D756" s="25">
        <v>847</v>
      </c>
      <c r="E756" s="37">
        <f t="shared" si="138"/>
        <v>0</v>
      </c>
      <c r="F756" s="19">
        <f t="shared" ref="F756:G758" si="145">F781+F805+F854+F878+F902+F926+F950+F974+F830</f>
        <v>0</v>
      </c>
      <c r="G756" s="19">
        <f t="shared" si="145"/>
        <v>0</v>
      </c>
      <c r="H756" s="19">
        <f>H781+H805+H854+H878+H902+H926+H950+H974+H830</f>
        <v>0</v>
      </c>
      <c r="I756" s="19">
        <f>I781+I805+I854+I878+I902+I926+I950+I974+I830</f>
        <v>0</v>
      </c>
      <c r="J756" s="31"/>
      <c r="K756" s="31"/>
      <c r="L756" s="31"/>
    </row>
    <row r="757" spans="1:12" s="9" customFormat="1" ht="15" hidden="1" customHeight="1" x14ac:dyDescent="0.25">
      <c r="A757" s="54"/>
      <c r="B757" s="60"/>
      <c r="C757" s="25"/>
      <c r="D757" s="25">
        <v>848</v>
      </c>
      <c r="E757" s="37">
        <f t="shared" si="138"/>
        <v>0</v>
      </c>
      <c r="F757" s="19">
        <f t="shared" si="145"/>
        <v>0</v>
      </c>
      <c r="G757" s="19">
        <f t="shared" si="145"/>
        <v>0</v>
      </c>
      <c r="H757" s="19">
        <f>H782+H806+H855+H879+H903+H927+H951+H975+H831</f>
        <v>0</v>
      </c>
      <c r="I757" s="19">
        <f>I782+I806+I855+I879+I903+I927+I951+I975+I831</f>
        <v>0</v>
      </c>
      <c r="J757" s="31"/>
      <c r="K757" s="31"/>
      <c r="L757" s="31"/>
    </row>
    <row r="758" spans="1:12" s="9" customFormat="1" ht="15" hidden="1" customHeight="1" x14ac:dyDescent="0.25">
      <c r="A758" s="54"/>
      <c r="B758" s="60"/>
      <c r="C758" s="25"/>
      <c r="D758" s="25">
        <v>857</v>
      </c>
      <c r="E758" s="37">
        <f t="shared" si="138"/>
        <v>0</v>
      </c>
      <c r="F758" s="19">
        <f t="shared" si="145"/>
        <v>0</v>
      </c>
      <c r="G758" s="19">
        <f t="shared" si="145"/>
        <v>0</v>
      </c>
      <c r="H758" s="19">
        <f>H783+H807+H856+H880+H904+H928+H952+H976+H832</f>
        <v>0</v>
      </c>
      <c r="I758" s="19">
        <f>I783+I807+I856+I880+I904+I928+I952+I976+I832</f>
        <v>0</v>
      </c>
      <c r="J758" s="31"/>
      <c r="K758" s="31"/>
      <c r="L758" s="31"/>
    </row>
    <row r="759" spans="1:12" s="9" customFormat="1" ht="25.5" x14ac:dyDescent="0.25">
      <c r="A759" s="54"/>
      <c r="B759" s="60"/>
      <c r="C759" s="17" t="s">
        <v>109</v>
      </c>
      <c r="D759" s="36"/>
      <c r="E759" s="37">
        <f t="shared" si="138"/>
        <v>120452.21599841684</v>
      </c>
      <c r="F759" s="19">
        <f>F784+F808+F857+F881+F905+F929+F953+F977+F833</f>
        <v>4878.03</v>
      </c>
      <c r="G759" s="19">
        <f t="shared" ref="G759:L759" si="146">G784+G808+G857+G881+G905+G929+G953+G977+G833+G1002</f>
        <v>2177.1076256112228</v>
      </c>
      <c r="H759" s="19">
        <f t="shared" si="146"/>
        <v>17026.83034280561</v>
      </c>
      <c r="I759" s="19">
        <f t="shared" si="146"/>
        <v>86031.217730000004</v>
      </c>
      <c r="J759" s="19">
        <f t="shared" si="146"/>
        <v>7413.9403000000002</v>
      </c>
      <c r="K759" s="19">
        <f t="shared" si="146"/>
        <v>2323.31</v>
      </c>
      <c r="L759" s="19">
        <f t="shared" si="146"/>
        <v>601.78</v>
      </c>
    </row>
    <row r="760" spans="1:12" s="9" customFormat="1" ht="25.5" x14ac:dyDescent="0.25">
      <c r="A760" s="54"/>
      <c r="B760" s="60"/>
      <c r="C760" s="17" t="s">
        <v>110</v>
      </c>
      <c r="D760" s="36"/>
      <c r="E760" s="37">
        <f t="shared" si="138"/>
        <v>0</v>
      </c>
      <c r="F760" s="19">
        <f>F785+F809+F858+F882+F906+F930+F954+F978+F834</f>
        <v>0</v>
      </c>
      <c r="G760" s="19">
        <f t="shared" ref="G760:I761" si="147">G785+G809+G858+G882+G906+G930+G954+G978+G834</f>
        <v>0</v>
      </c>
      <c r="H760" s="19">
        <f t="shared" si="147"/>
        <v>0</v>
      </c>
      <c r="I760" s="19">
        <f t="shared" si="147"/>
        <v>0</v>
      </c>
      <c r="J760" s="31"/>
      <c r="K760" s="31"/>
      <c r="L760" s="31"/>
    </row>
    <row r="761" spans="1:12" s="9" customFormat="1" ht="38.25" x14ac:dyDescent="0.25">
      <c r="A761" s="54"/>
      <c r="B761" s="60"/>
      <c r="C761" s="17" t="s">
        <v>111</v>
      </c>
      <c r="D761" s="36"/>
      <c r="E761" s="37">
        <f t="shared" si="138"/>
        <v>106483.484</v>
      </c>
      <c r="F761" s="19">
        <f>F786+F810+F859+F883+F907+F931+F955+F979+F835</f>
        <v>0</v>
      </c>
      <c r="G761" s="19">
        <f t="shared" si="147"/>
        <v>0</v>
      </c>
      <c r="H761" s="19">
        <f t="shared" si="147"/>
        <v>16822.78514</v>
      </c>
      <c r="I761" s="19">
        <f t="shared" si="147"/>
        <v>51626.051599999999</v>
      </c>
      <c r="J761" s="19">
        <f>J786+J810+J859+J883+J907+J931+J955+J979+J835</f>
        <v>38034.647259999998</v>
      </c>
      <c r="K761" s="31"/>
      <c r="L761" s="31"/>
    </row>
    <row r="762" spans="1:12" s="9" customFormat="1" ht="52.5" customHeight="1" x14ac:dyDescent="0.25">
      <c r="A762" s="55"/>
      <c r="B762" s="61"/>
      <c r="C762" s="17" t="s">
        <v>112</v>
      </c>
      <c r="D762" s="36">
        <v>810</v>
      </c>
      <c r="E762" s="37">
        <f>SUM(F762:L762)</f>
        <v>300000</v>
      </c>
      <c r="F762" s="19">
        <f>F980</f>
        <v>0</v>
      </c>
      <c r="G762" s="19">
        <f t="shared" ref="G762:L762" si="148">G980</f>
        <v>0</v>
      </c>
      <c r="H762" s="19">
        <f t="shared" si="148"/>
        <v>47392.188999999998</v>
      </c>
      <c r="I762" s="19">
        <f t="shared" si="148"/>
        <v>42607.811000000002</v>
      </c>
      <c r="J762" s="19">
        <f t="shared" si="148"/>
        <v>210000</v>
      </c>
      <c r="K762" s="19">
        <f t="shared" si="148"/>
        <v>0</v>
      </c>
      <c r="L762" s="19">
        <f t="shared" si="148"/>
        <v>0</v>
      </c>
    </row>
    <row r="763" spans="1:12" s="9" customFormat="1" ht="15" x14ac:dyDescent="0.25">
      <c r="A763" s="51" t="s">
        <v>16</v>
      </c>
      <c r="B763" s="52" t="s">
        <v>64</v>
      </c>
      <c r="C763" s="17" t="s">
        <v>103</v>
      </c>
      <c r="D763" s="25"/>
      <c r="E763" s="19">
        <f>SUM(F763:L763)</f>
        <v>23168.090390000001</v>
      </c>
      <c r="F763" s="19">
        <f t="shared" ref="F763:L763" si="149">F764+F766</f>
        <v>15472.646540000002</v>
      </c>
      <c r="G763" s="19">
        <f t="shared" si="149"/>
        <v>0</v>
      </c>
      <c r="H763" s="19">
        <f t="shared" si="149"/>
        <v>2199.12212</v>
      </c>
      <c r="I763" s="19">
        <f t="shared" si="149"/>
        <v>5496.3217300000006</v>
      </c>
      <c r="J763" s="19">
        <f t="shared" si="149"/>
        <v>0</v>
      </c>
      <c r="K763" s="19">
        <f t="shared" si="149"/>
        <v>0</v>
      </c>
      <c r="L763" s="19">
        <f t="shared" si="149"/>
        <v>0</v>
      </c>
    </row>
    <row r="764" spans="1:12" s="9" customFormat="1" ht="38.25" x14ac:dyDescent="0.25">
      <c r="A764" s="51"/>
      <c r="B764" s="52"/>
      <c r="C764" s="17" t="s">
        <v>105</v>
      </c>
      <c r="D764" s="25"/>
      <c r="E764" s="19">
        <f t="shared" ref="E764:E786" si="150">SUM(F764:L764)</f>
        <v>23168.090390000001</v>
      </c>
      <c r="F764" s="19">
        <f t="shared" ref="F764:L764" si="151">F765+F767+F784+F785+F786</f>
        <v>15472.646540000002</v>
      </c>
      <c r="G764" s="19">
        <f t="shared" si="151"/>
        <v>0</v>
      </c>
      <c r="H764" s="19">
        <f t="shared" si="151"/>
        <v>2199.12212</v>
      </c>
      <c r="I764" s="19">
        <f t="shared" si="151"/>
        <v>5496.3217300000006</v>
      </c>
      <c r="J764" s="19">
        <f t="shared" si="151"/>
        <v>0</v>
      </c>
      <c r="K764" s="19">
        <f t="shared" si="151"/>
        <v>0</v>
      </c>
      <c r="L764" s="19">
        <f t="shared" si="151"/>
        <v>0</v>
      </c>
    </row>
    <row r="765" spans="1:12" s="9" customFormat="1" ht="25.5" x14ac:dyDescent="0.25">
      <c r="A765" s="51"/>
      <c r="B765" s="52"/>
      <c r="C765" s="17" t="s">
        <v>106</v>
      </c>
      <c r="D765" s="25"/>
      <c r="E765" s="19">
        <f t="shared" si="150"/>
        <v>0</v>
      </c>
      <c r="F765" s="19">
        <v>0</v>
      </c>
      <c r="G765" s="19">
        <v>0</v>
      </c>
      <c r="H765" s="19">
        <v>0</v>
      </c>
      <c r="I765" s="19">
        <v>0</v>
      </c>
      <c r="J765" s="19">
        <v>0</v>
      </c>
      <c r="K765" s="19">
        <v>0</v>
      </c>
      <c r="L765" s="19">
        <v>0</v>
      </c>
    </row>
    <row r="766" spans="1:12" s="9" customFormat="1" ht="51" x14ac:dyDescent="0.25">
      <c r="A766" s="51"/>
      <c r="B766" s="52"/>
      <c r="C766" s="17" t="s">
        <v>107</v>
      </c>
      <c r="D766" s="25"/>
      <c r="E766" s="19">
        <f t="shared" si="150"/>
        <v>0</v>
      </c>
      <c r="F766" s="19">
        <v>0</v>
      </c>
      <c r="G766" s="19">
        <v>0</v>
      </c>
      <c r="H766" s="19">
        <v>0</v>
      </c>
      <c r="I766" s="19">
        <v>0</v>
      </c>
      <c r="J766" s="19">
        <v>0</v>
      </c>
      <c r="K766" s="19">
        <v>0</v>
      </c>
      <c r="L766" s="19">
        <v>0</v>
      </c>
    </row>
    <row r="767" spans="1:12" s="9" customFormat="1" ht="25.5" x14ac:dyDescent="0.25">
      <c r="A767" s="51"/>
      <c r="B767" s="52"/>
      <c r="C767" s="17" t="s">
        <v>108</v>
      </c>
      <c r="D767" s="18">
        <v>810</v>
      </c>
      <c r="E767" s="19">
        <f>SUM(F767:L767)</f>
        <v>22704.730390000001</v>
      </c>
      <c r="F767" s="19">
        <f t="shared" ref="F767:L767" si="152">SUM(F768:F783)</f>
        <v>15163.196540000001</v>
      </c>
      <c r="G767" s="19">
        <f t="shared" si="152"/>
        <v>0</v>
      </c>
      <c r="H767" s="19">
        <f t="shared" si="152"/>
        <v>2155.14212</v>
      </c>
      <c r="I767" s="19">
        <v>5386.3917300000003</v>
      </c>
      <c r="J767" s="19"/>
      <c r="K767" s="19"/>
      <c r="L767" s="19">
        <f t="shared" si="152"/>
        <v>0</v>
      </c>
    </row>
    <row r="768" spans="1:12" s="9" customFormat="1" ht="15" hidden="1" x14ac:dyDescent="0.25">
      <c r="A768" s="51"/>
      <c r="B768" s="52"/>
      <c r="C768" s="17"/>
      <c r="D768" s="25">
        <v>804</v>
      </c>
      <c r="E768" s="19">
        <f t="shared" si="150"/>
        <v>0</v>
      </c>
      <c r="F768" s="19"/>
      <c r="G768" s="19"/>
      <c r="H768" s="19"/>
      <c r="I768" s="19"/>
      <c r="J768" s="19"/>
      <c r="K768" s="19"/>
      <c r="L768" s="19"/>
    </row>
    <row r="769" spans="1:12" s="9" customFormat="1" ht="15" hidden="1" x14ac:dyDescent="0.25">
      <c r="A769" s="51"/>
      <c r="B769" s="52"/>
      <c r="C769" s="17"/>
      <c r="D769" s="25">
        <v>808</v>
      </c>
      <c r="E769" s="19">
        <f t="shared" si="150"/>
        <v>0</v>
      </c>
      <c r="F769" s="19"/>
      <c r="G769" s="19"/>
      <c r="H769" s="19"/>
      <c r="I769" s="19"/>
      <c r="J769" s="19"/>
      <c r="K769" s="19"/>
      <c r="L769" s="19"/>
    </row>
    <row r="770" spans="1:12" s="9" customFormat="1" ht="15" hidden="1" x14ac:dyDescent="0.25">
      <c r="A770" s="51"/>
      <c r="B770" s="52"/>
      <c r="C770" s="17"/>
      <c r="D770" s="25">
        <v>810</v>
      </c>
      <c r="E770" s="19">
        <f t="shared" si="150"/>
        <v>24318.338660000001</v>
      </c>
      <c r="F770" s="19">
        <v>15163.196540000001</v>
      </c>
      <c r="G770" s="19">
        <v>0</v>
      </c>
      <c r="H770" s="19">
        <v>2155.14212</v>
      </c>
      <c r="I770" s="19">
        <v>7000</v>
      </c>
      <c r="J770" s="19"/>
      <c r="K770" s="19"/>
      <c r="L770" s="19">
        <v>0</v>
      </c>
    </row>
    <row r="771" spans="1:12" s="9" customFormat="1" ht="15" hidden="1" x14ac:dyDescent="0.25">
      <c r="A771" s="51"/>
      <c r="B771" s="52"/>
      <c r="C771" s="17"/>
      <c r="D771" s="25">
        <v>812</v>
      </c>
      <c r="E771" s="19">
        <f t="shared" si="150"/>
        <v>0</v>
      </c>
      <c r="F771" s="19"/>
      <c r="G771" s="19"/>
      <c r="H771" s="19"/>
      <c r="I771" s="19"/>
      <c r="J771" s="19"/>
      <c r="K771" s="19"/>
      <c r="L771" s="19"/>
    </row>
    <row r="772" spans="1:12" s="9" customFormat="1" ht="15" hidden="1" x14ac:dyDescent="0.25">
      <c r="A772" s="51"/>
      <c r="B772" s="52"/>
      <c r="C772" s="17"/>
      <c r="D772" s="25">
        <v>813</v>
      </c>
      <c r="E772" s="19">
        <f t="shared" si="150"/>
        <v>0</v>
      </c>
      <c r="F772" s="19"/>
      <c r="G772" s="19"/>
      <c r="H772" s="19"/>
      <c r="I772" s="19"/>
      <c r="J772" s="19"/>
      <c r="K772" s="19"/>
      <c r="L772" s="19"/>
    </row>
    <row r="773" spans="1:12" s="9" customFormat="1" ht="15" hidden="1" x14ac:dyDescent="0.25">
      <c r="A773" s="51"/>
      <c r="B773" s="52"/>
      <c r="C773" s="17"/>
      <c r="D773" s="25">
        <v>814</v>
      </c>
      <c r="E773" s="19">
        <f t="shared" si="150"/>
        <v>0</v>
      </c>
      <c r="F773" s="19"/>
      <c r="G773" s="19"/>
      <c r="H773" s="19"/>
      <c r="I773" s="19"/>
      <c r="J773" s="19"/>
      <c r="K773" s="19"/>
      <c r="L773" s="19"/>
    </row>
    <row r="774" spans="1:12" s="9" customFormat="1" ht="15" hidden="1" x14ac:dyDescent="0.25">
      <c r="A774" s="51"/>
      <c r="B774" s="52"/>
      <c r="C774" s="17"/>
      <c r="D774" s="25">
        <v>815</v>
      </c>
      <c r="E774" s="19">
        <f t="shared" si="150"/>
        <v>0</v>
      </c>
      <c r="F774" s="19"/>
      <c r="G774" s="19"/>
      <c r="H774" s="19"/>
      <c r="I774" s="19"/>
      <c r="J774" s="19"/>
      <c r="K774" s="19"/>
      <c r="L774" s="19"/>
    </row>
    <row r="775" spans="1:12" s="9" customFormat="1" ht="15" hidden="1" x14ac:dyDescent="0.25">
      <c r="A775" s="51"/>
      <c r="B775" s="52"/>
      <c r="C775" s="17"/>
      <c r="D775" s="25">
        <v>816</v>
      </c>
      <c r="E775" s="19">
        <f t="shared" si="150"/>
        <v>0</v>
      </c>
      <c r="F775" s="19"/>
      <c r="G775" s="19"/>
      <c r="H775" s="19"/>
      <c r="I775" s="19"/>
      <c r="J775" s="19"/>
      <c r="K775" s="19"/>
      <c r="L775" s="19"/>
    </row>
    <row r="776" spans="1:12" s="9" customFormat="1" ht="15" hidden="1" x14ac:dyDescent="0.25">
      <c r="A776" s="51"/>
      <c r="B776" s="52"/>
      <c r="C776" s="17"/>
      <c r="D776" s="25">
        <v>819</v>
      </c>
      <c r="E776" s="19">
        <f t="shared" si="150"/>
        <v>0</v>
      </c>
      <c r="F776" s="19"/>
      <c r="G776" s="19"/>
      <c r="H776" s="19"/>
      <c r="I776" s="19"/>
      <c r="J776" s="19"/>
      <c r="K776" s="19"/>
      <c r="L776" s="19"/>
    </row>
    <row r="777" spans="1:12" s="9" customFormat="1" ht="15" hidden="1" x14ac:dyDescent="0.25">
      <c r="A777" s="51"/>
      <c r="B777" s="52"/>
      <c r="C777" s="17"/>
      <c r="D777" s="25">
        <v>826</v>
      </c>
      <c r="E777" s="19">
        <f t="shared" si="150"/>
        <v>0</v>
      </c>
      <c r="F777" s="19"/>
      <c r="G777" s="19"/>
      <c r="H777" s="19"/>
      <c r="I777" s="19"/>
      <c r="J777" s="19"/>
      <c r="K777" s="19"/>
      <c r="L777" s="19"/>
    </row>
    <row r="778" spans="1:12" s="9" customFormat="1" ht="15" hidden="1" x14ac:dyDescent="0.25">
      <c r="A778" s="51"/>
      <c r="B778" s="52"/>
      <c r="C778" s="17"/>
      <c r="D778" s="25">
        <v>829</v>
      </c>
      <c r="E778" s="19">
        <f t="shared" si="150"/>
        <v>0</v>
      </c>
      <c r="F778" s="19"/>
      <c r="G778" s="19"/>
      <c r="H778" s="19"/>
      <c r="I778" s="19"/>
      <c r="J778" s="19"/>
      <c r="K778" s="19"/>
      <c r="L778" s="19"/>
    </row>
    <row r="779" spans="1:12" s="9" customFormat="1" ht="15" hidden="1" x14ac:dyDescent="0.25">
      <c r="A779" s="51"/>
      <c r="B779" s="52"/>
      <c r="C779" s="17"/>
      <c r="D779" s="25">
        <v>832</v>
      </c>
      <c r="E779" s="19">
        <f t="shared" si="150"/>
        <v>0</v>
      </c>
      <c r="F779" s="19"/>
      <c r="G779" s="19"/>
      <c r="H779" s="19"/>
      <c r="I779" s="19"/>
      <c r="J779" s="19"/>
      <c r="K779" s="19"/>
      <c r="L779" s="19"/>
    </row>
    <row r="780" spans="1:12" s="9" customFormat="1" ht="15" hidden="1" x14ac:dyDescent="0.25">
      <c r="A780" s="51"/>
      <c r="B780" s="52"/>
      <c r="C780" s="17"/>
      <c r="D780" s="25">
        <v>843</v>
      </c>
      <c r="E780" s="19">
        <f t="shared" si="150"/>
        <v>0</v>
      </c>
      <c r="F780" s="19"/>
      <c r="G780" s="19"/>
      <c r="H780" s="19"/>
      <c r="I780" s="19"/>
      <c r="J780" s="19"/>
      <c r="K780" s="19"/>
      <c r="L780" s="19"/>
    </row>
    <row r="781" spans="1:12" s="9" customFormat="1" ht="15" hidden="1" x14ac:dyDescent="0.25">
      <c r="A781" s="51"/>
      <c r="B781" s="52"/>
      <c r="C781" s="17"/>
      <c r="D781" s="25">
        <v>847</v>
      </c>
      <c r="E781" s="19">
        <f t="shared" si="150"/>
        <v>0</v>
      </c>
      <c r="F781" s="19"/>
      <c r="G781" s="19"/>
      <c r="H781" s="19"/>
      <c r="I781" s="19"/>
      <c r="J781" s="19"/>
      <c r="K781" s="19"/>
      <c r="L781" s="19"/>
    </row>
    <row r="782" spans="1:12" s="9" customFormat="1" ht="15" hidden="1" x14ac:dyDescent="0.25">
      <c r="A782" s="51"/>
      <c r="B782" s="52"/>
      <c r="C782" s="17"/>
      <c r="D782" s="25">
        <v>848</v>
      </c>
      <c r="E782" s="19">
        <f t="shared" si="150"/>
        <v>0</v>
      </c>
      <c r="F782" s="19"/>
      <c r="G782" s="19"/>
      <c r="H782" s="19"/>
      <c r="I782" s="19"/>
      <c r="J782" s="19"/>
      <c r="K782" s="19"/>
      <c r="L782" s="19"/>
    </row>
    <row r="783" spans="1:12" s="9" customFormat="1" ht="15" hidden="1" x14ac:dyDescent="0.25">
      <c r="A783" s="51"/>
      <c r="B783" s="52"/>
      <c r="C783" s="17"/>
      <c r="D783" s="25">
        <v>857</v>
      </c>
      <c r="E783" s="19">
        <f t="shared" si="150"/>
        <v>0</v>
      </c>
      <c r="F783" s="19"/>
      <c r="G783" s="19"/>
      <c r="H783" s="19"/>
      <c r="I783" s="19"/>
      <c r="J783" s="19"/>
      <c r="K783" s="19"/>
      <c r="L783" s="19"/>
    </row>
    <row r="784" spans="1:12" s="9" customFormat="1" ht="25.5" x14ac:dyDescent="0.25">
      <c r="A784" s="51"/>
      <c r="B784" s="52"/>
      <c r="C784" s="17" t="s">
        <v>109</v>
      </c>
      <c r="D784" s="25"/>
      <c r="E784" s="19">
        <f t="shared" si="150"/>
        <v>463.36</v>
      </c>
      <c r="F784" s="19">
        <f t="shared" ref="F784:L784" si="153">ROUND(F770*2/98,2)</f>
        <v>309.45</v>
      </c>
      <c r="G784" s="19">
        <f t="shared" si="153"/>
        <v>0</v>
      </c>
      <c r="H784" s="19">
        <f t="shared" si="153"/>
        <v>43.98</v>
      </c>
      <c r="I784" s="19">
        <v>109.93</v>
      </c>
      <c r="J784" s="19"/>
      <c r="K784" s="19"/>
      <c r="L784" s="19">
        <f t="shared" si="153"/>
        <v>0</v>
      </c>
    </row>
    <row r="785" spans="1:12" s="9" customFormat="1" ht="25.5" x14ac:dyDescent="0.25">
      <c r="A785" s="51"/>
      <c r="B785" s="52"/>
      <c r="C785" s="17" t="s">
        <v>110</v>
      </c>
      <c r="D785" s="25"/>
      <c r="E785" s="19">
        <f t="shared" si="150"/>
        <v>0</v>
      </c>
      <c r="F785" s="19">
        <v>0</v>
      </c>
      <c r="G785" s="19">
        <v>0</v>
      </c>
      <c r="H785" s="19">
        <v>0</v>
      </c>
      <c r="I785" s="19">
        <v>0</v>
      </c>
      <c r="J785" s="19">
        <v>0</v>
      </c>
      <c r="K785" s="19">
        <v>0</v>
      </c>
      <c r="L785" s="19">
        <v>0</v>
      </c>
    </row>
    <row r="786" spans="1:12" s="9" customFormat="1" ht="38.25" x14ac:dyDescent="0.25">
      <c r="A786" s="51"/>
      <c r="B786" s="52"/>
      <c r="C786" s="17" t="s">
        <v>111</v>
      </c>
      <c r="D786" s="25"/>
      <c r="E786" s="19">
        <f t="shared" si="150"/>
        <v>0</v>
      </c>
      <c r="F786" s="19">
        <v>0</v>
      </c>
      <c r="G786" s="19">
        <v>0</v>
      </c>
      <c r="H786" s="19">
        <v>0</v>
      </c>
      <c r="I786" s="19">
        <v>0</v>
      </c>
      <c r="J786" s="19">
        <v>0</v>
      </c>
      <c r="K786" s="19">
        <v>0</v>
      </c>
      <c r="L786" s="19">
        <v>0</v>
      </c>
    </row>
    <row r="787" spans="1:12" s="9" customFormat="1" ht="15" x14ac:dyDescent="0.25">
      <c r="A787" s="51" t="s">
        <v>17</v>
      </c>
      <c r="B787" s="52" t="s">
        <v>125</v>
      </c>
      <c r="C787" s="17" t="s">
        <v>103</v>
      </c>
      <c r="D787" s="36"/>
      <c r="E787" s="19">
        <f>SUM(F787:L787)</f>
        <v>1641708.90335</v>
      </c>
      <c r="F787" s="19">
        <f t="shared" ref="F787:L787" si="154">F788+F790</f>
        <v>414609.00377999997</v>
      </c>
      <c r="G787" s="19">
        <f t="shared" si="154"/>
        <v>328222.05207999999</v>
      </c>
      <c r="H787" s="19">
        <f t="shared" si="154"/>
        <v>295950.41189999995</v>
      </c>
      <c r="I787" s="19">
        <f t="shared" si="154"/>
        <v>290556.85382000002</v>
      </c>
      <c r="J787" s="19">
        <f t="shared" si="154"/>
        <v>210853.24231</v>
      </c>
      <c r="K787" s="19">
        <f t="shared" si="154"/>
        <v>71428.570000000007</v>
      </c>
      <c r="L787" s="19">
        <f t="shared" si="154"/>
        <v>30088.76946</v>
      </c>
    </row>
    <row r="788" spans="1:12" s="9" customFormat="1" ht="38.25" x14ac:dyDescent="0.25">
      <c r="A788" s="51"/>
      <c r="B788" s="52"/>
      <c r="C788" s="17" t="s">
        <v>105</v>
      </c>
      <c r="D788" s="36"/>
      <c r="E788" s="19">
        <f>SUM(F788:L788)</f>
        <v>1641708.90335</v>
      </c>
      <c r="F788" s="19">
        <f t="shared" ref="F788:L788" si="155">F789+F791+F808+F809+F810</f>
        <v>414609.00377999997</v>
      </c>
      <c r="G788" s="19">
        <f t="shared" si="155"/>
        <v>328222.05207999999</v>
      </c>
      <c r="H788" s="19">
        <f t="shared" si="155"/>
        <v>295950.41189999995</v>
      </c>
      <c r="I788" s="19">
        <f>I789+I791+I808+I809+I810</f>
        <v>290556.85382000002</v>
      </c>
      <c r="J788" s="19">
        <f t="shared" si="155"/>
        <v>210853.24231</v>
      </c>
      <c r="K788" s="19">
        <f t="shared" si="155"/>
        <v>71428.570000000007</v>
      </c>
      <c r="L788" s="19">
        <f t="shared" si="155"/>
        <v>30088.76946</v>
      </c>
    </row>
    <row r="789" spans="1:12" s="9" customFormat="1" ht="25.5" x14ac:dyDescent="0.25">
      <c r="A789" s="51"/>
      <c r="B789" s="52"/>
      <c r="C789" s="17" t="s">
        <v>106</v>
      </c>
      <c r="D789" s="38">
        <v>812</v>
      </c>
      <c r="E789" s="19">
        <f>SUM(F789:L789)</f>
        <v>878165.70000000007</v>
      </c>
      <c r="F789" s="19">
        <v>265911.90000000002</v>
      </c>
      <c r="G789" s="19">
        <v>227355.4</v>
      </c>
      <c r="H789" s="39">
        <v>217232</v>
      </c>
      <c r="I789" s="39">
        <v>167666.4</v>
      </c>
      <c r="J789" s="40">
        <v>0</v>
      </c>
      <c r="K789" s="40">
        <f>J789*1.04</f>
        <v>0</v>
      </c>
      <c r="L789" s="40">
        <f>K789*1.04</f>
        <v>0</v>
      </c>
    </row>
    <row r="790" spans="1:12" s="9" customFormat="1" ht="51" x14ac:dyDescent="0.25">
      <c r="A790" s="51"/>
      <c r="B790" s="52"/>
      <c r="C790" s="17" t="s">
        <v>107</v>
      </c>
      <c r="D790" s="36"/>
      <c r="E790" s="19">
        <f t="shared" ref="E790:E810" si="156">SUM(F790:L790)</f>
        <v>0</v>
      </c>
      <c r="F790" s="19">
        <v>0</v>
      </c>
      <c r="G790" s="19">
        <v>0</v>
      </c>
      <c r="H790" s="19">
        <v>0</v>
      </c>
      <c r="I790" s="19"/>
      <c r="J790" s="31"/>
      <c r="K790" s="31"/>
      <c r="L790" s="31"/>
    </row>
    <row r="791" spans="1:12" s="9" customFormat="1" ht="25.5" x14ac:dyDescent="0.25">
      <c r="A791" s="51"/>
      <c r="B791" s="52"/>
      <c r="C791" s="17" t="s">
        <v>116</v>
      </c>
      <c r="D791" s="36"/>
      <c r="E791" s="19">
        <f t="shared" si="156"/>
        <v>752167.09334999986</v>
      </c>
      <c r="F791" s="19">
        <f t="shared" ref="F791:L791" si="157">SUM(F792:F807)</f>
        <v>146651.15377999996</v>
      </c>
      <c r="G791" s="19">
        <f t="shared" si="157"/>
        <v>99159.01208</v>
      </c>
      <c r="H791" s="19">
        <f>SUM(H792:H807)</f>
        <v>77763.941900000005</v>
      </c>
      <c r="I791" s="19">
        <f>SUM(I792:I807)</f>
        <v>121672.76381999999</v>
      </c>
      <c r="J791" s="19">
        <f>SUM(J792:J807)</f>
        <v>207433.23230999999</v>
      </c>
      <c r="K791" s="19">
        <f t="shared" si="157"/>
        <v>70000</v>
      </c>
      <c r="L791" s="19">
        <f t="shared" si="157"/>
        <v>29486.989460000001</v>
      </c>
    </row>
    <row r="792" spans="1:12" s="9" customFormat="1" ht="15" hidden="1" x14ac:dyDescent="0.25">
      <c r="A792" s="51"/>
      <c r="B792" s="52"/>
      <c r="C792" s="17"/>
      <c r="D792" s="25">
        <v>804</v>
      </c>
      <c r="E792" s="19">
        <f t="shared" si="156"/>
        <v>0</v>
      </c>
      <c r="F792" s="19"/>
      <c r="G792" s="19"/>
      <c r="H792" s="19"/>
      <c r="I792" s="19"/>
      <c r="J792" s="31"/>
      <c r="K792" s="31"/>
      <c r="L792" s="31"/>
    </row>
    <row r="793" spans="1:12" s="9" customFormat="1" ht="15" hidden="1" x14ac:dyDescent="0.25">
      <c r="A793" s="51"/>
      <c r="B793" s="52"/>
      <c r="C793" s="17"/>
      <c r="D793" s="25">
        <v>808</v>
      </c>
      <c r="E793" s="19">
        <f t="shared" si="156"/>
        <v>0</v>
      </c>
      <c r="F793" s="19"/>
      <c r="G793" s="19"/>
      <c r="H793" s="19"/>
      <c r="I793" s="19"/>
      <c r="J793" s="31"/>
      <c r="K793" s="31"/>
      <c r="L793" s="31"/>
    </row>
    <row r="794" spans="1:12" s="9" customFormat="1" ht="15" x14ac:dyDescent="0.25">
      <c r="A794" s="51"/>
      <c r="B794" s="52"/>
      <c r="C794" s="17"/>
      <c r="D794" s="25">
        <v>810</v>
      </c>
      <c r="E794" s="19">
        <f t="shared" si="156"/>
        <v>557428.8613499999</v>
      </c>
      <c r="F794" s="19">
        <v>100251.67277999999</v>
      </c>
      <c r="G794" s="19">
        <v>83674.212079999998</v>
      </c>
      <c r="H794" s="19">
        <v>46768.836900000002</v>
      </c>
      <c r="I794" s="19">
        <v>59666.697820000001</v>
      </c>
      <c r="J794" s="40">
        <v>167580.45230999999</v>
      </c>
      <c r="K794" s="40">
        <v>70000</v>
      </c>
      <c r="L794" s="40">
        <v>29486.989460000001</v>
      </c>
    </row>
    <row r="795" spans="1:12" s="9" customFormat="1" ht="15" x14ac:dyDescent="0.25">
      <c r="A795" s="51"/>
      <c r="B795" s="52"/>
      <c r="C795" s="17"/>
      <c r="D795" s="36">
        <v>812</v>
      </c>
      <c r="E795" s="19">
        <f t="shared" si="156"/>
        <v>194738.23199999996</v>
      </c>
      <c r="F795" s="19">
        <v>46399.480999999971</v>
      </c>
      <c r="G795" s="19">
        <v>15484.8</v>
      </c>
      <c r="H795" s="19">
        <v>30995.105</v>
      </c>
      <c r="I795" s="19">
        <v>62006.065999999999</v>
      </c>
      <c r="J795" s="19">
        <v>39852.78</v>
      </c>
      <c r="K795" s="19">
        <v>0</v>
      </c>
      <c r="L795" s="19">
        <v>0</v>
      </c>
    </row>
    <row r="796" spans="1:12" s="9" customFormat="1" ht="15" hidden="1" x14ac:dyDescent="0.25">
      <c r="A796" s="51"/>
      <c r="B796" s="52"/>
      <c r="C796" s="17"/>
      <c r="D796" s="25">
        <v>813</v>
      </c>
      <c r="E796" s="19">
        <f t="shared" si="156"/>
        <v>0</v>
      </c>
      <c r="F796" s="19"/>
      <c r="G796" s="19"/>
      <c r="H796" s="19"/>
      <c r="I796" s="19"/>
      <c r="J796" s="29"/>
      <c r="K796" s="31"/>
      <c r="L796" s="31"/>
    </row>
    <row r="797" spans="1:12" s="9" customFormat="1" ht="15" hidden="1" x14ac:dyDescent="0.25">
      <c r="A797" s="51"/>
      <c r="B797" s="52"/>
      <c r="C797" s="17"/>
      <c r="D797" s="25">
        <v>814</v>
      </c>
      <c r="E797" s="19">
        <f t="shared" si="156"/>
        <v>0</v>
      </c>
      <c r="F797" s="19"/>
      <c r="G797" s="19"/>
      <c r="H797" s="19"/>
      <c r="I797" s="19"/>
      <c r="J797" s="31"/>
      <c r="K797" s="31"/>
      <c r="L797" s="31"/>
    </row>
    <row r="798" spans="1:12" s="9" customFormat="1" ht="15" hidden="1" x14ac:dyDescent="0.25">
      <c r="A798" s="51"/>
      <c r="B798" s="52"/>
      <c r="C798" s="17"/>
      <c r="D798" s="25">
        <v>815</v>
      </c>
      <c r="E798" s="19">
        <f t="shared" si="156"/>
        <v>0</v>
      </c>
      <c r="F798" s="19"/>
      <c r="G798" s="19"/>
      <c r="H798" s="19"/>
      <c r="I798" s="19"/>
      <c r="J798" s="31"/>
      <c r="K798" s="31"/>
      <c r="L798" s="31"/>
    </row>
    <row r="799" spans="1:12" s="9" customFormat="1" ht="15" hidden="1" x14ac:dyDescent="0.25">
      <c r="A799" s="51"/>
      <c r="B799" s="52"/>
      <c r="C799" s="17"/>
      <c r="D799" s="25">
        <v>816</v>
      </c>
      <c r="E799" s="19">
        <f t="shared" si="156"/>
        <v>0</v>
      </c>
      <c r="F799" s="19"/>
      <c r="G799" s="19"/>
      <c r="H799" s="19"/>
      <c r="I799" s="19"/>
      <c r="J799" s="31"/>
      <c r="K799" s="31"/>
      <c r="L799" s="31"/>
    </row>
    <row r="800" spans="1:12" s="9" customFormat="1" ht="15" hidden="1" x14ac:dyDescent="0.25">
      <c r="A800" s="51"/>
      <c r="B800" s="52"/>
      <c r="C800" s="17"/>
      <c r="D800" s="25">
        <v>819</v>
      </c>
      <c r="E800" s="19">
        <f t="shared" si="156"/>
        <v>0</v>
      </c>
      <c r="F800" s="19"/>
      <c r="G800" s="19"/>
      <c r="H800" s="19"/>
      <c r="I800" s="19"/>
      <c r="J800" s="31"/>
      <c r="K800" s="31"/>
      <c r="L800" s="31"/>
    </row>
    <row r="801" spans="1:12" s="9" customFormat="1" ht="15" hidden="1" x14ac:dyDescent="0.25">
      <c r="A801" s="51"/>
      <c r="B801" s="52"/>
      <c r="C801" s="17"/>
      <c r="D801" s="25">
        <v>826</v>
      </c>
      <c r="E801" s="19">
        <f t="shared" si="156"/>
        <v>0</v>
      </c>
      <c r="F801" s="19"/>
      <c r="G801" s="19"/>
      <c r="H801" s="19"/>
      <c r="I801" s="19"/>
      <c r="J801" s="31"/>
      <c r="K801" s="31"/>
      <c r="L801" s="31"/>
    </row>
    <row r="802" spans="1:12" s="9" customFormat="1" ht="15" hidden="1" x14ac:dyDescent="0.25">
      <c r="A802" s="51"/>
      <c r="B802" s="52"/>
      <c r="C802" s="17"/>
      <c r="D802" s="25">
        <v>829</v>
      </c>
      <c r="E802" s="19">
        <f t="shared" si="156"/>
        <v>0</v>
      </c>
      <c r="F802" s="19"/>
      <c r="G802" s="19"/>
      <c r="H802" s="19"/>
      <c r="I802" s="19"/>
      <c r="J802" s="31"/>
      <c r="K802" s="31"/>
      <c r="L802" s="31"/>
    </row>
    <row r="803" spans="1:12" s="9" customFormat="1" ht="15" hidden="1" x14ac:dyDescent="0.25">
      <c r="A803" s="51"/>
      <c r="B803" s="52"/>
      <c r="C803" s="17"/>
      <c r="D803" s="25">
        <v>832</v>
      </c>
      <c r="E803" s="19">
        <f t="shared" si="156"/>
        <v>0</v>
      </c>
      <c r="F803" s="19"/>
      <c r="G803" s="19"/>
      <c r="H803" s="19"/>
      <c r="I803" s="19"/>
      <c r="J803" s="31"/>
      <c r="K803" s="31"/>
      <c r="L803" s="31"/>
    </row>
    <row r="804" spans="1:12" s="9" customFormat="1" ht="15" hidden="1" x14ac:dyDescent="0.25">
      <c r="A804" s="51"/>
      <c r="B804" s="52"/>
      <c r="C804" s="17"/>
      <c r="D804" s="25">
        <v>843</v>
      </c>
      <c r="E804" s="19">
        <f t="shared" si="156"/>
        <v>0</v>
      </c>
      <c r="F804" s="19"/>
      <c r="G804" s="19"/>
      <c r="H804" s="19"/>
      <c r="I804" s="19"/>
      <c r="J804" s="31"/>
      <c r="K804" s="31"/>
      <c r="L804" s="31"/>
    </row>
    <row r="805" spans="1:12" s="9" customFormat="1" ht="15" hidden="1" x14ac:dyDescent="0.25">
      <c r="A805" s="51"/>
      <c r="B805" s="52"/>
      <c r="C805" s="17"/>
      <c r="D805" s="25">
        <v>847</v>
      </c>
      <c r="E805" s="19">
        <f t="shared" si="156"/>
        <v>0</v>
      </c>
      <c r="F805" s="19"/>
      <c r="G805" s="19"/>
      <c r="H805" s="19"/>
      <c r="I805" s="19"/>
      <c r="J805" s="31"/>
      <c r="K805" s="31"/>
      <c r="L805" s="31"/>
    </row>
    <row r="806" spans="1:12" s="9" customFormat="1" ht="15" hidden="1" x14ac:dyDescent="0.25">
      <c r="A806" s="51"/>
      <c r="B806" s="52"/>
      <c r="C806" s="17"/>
      <c r="D806" s="25">
        <v>848</v>
      </c>
      <c r="E806" s="19">
        <f t="shared" si="156"/>
        <v>0</v>
      </c>
      <c r="F806" s="19"/>
      <c r="G806" s="19"/>
      <c r="H806" s="19"/>
      <c r="I806" s="19"/>
      <c r="J806" s="31"/>
      <c r="K806" s="31"/>
      <c r="L806" s="31"/>
    </row>
    <row r="807" spans="1:12" s="9" customFormat="1" ht="15" hidden="1" x14ac:dyDescent="0.25">
      <c r="A807" s="51"/>
      <c r="B807" s="52"/>
      <c r="C807" s="17"/>
      <c r="D807" s="25">
        <v>857</v>
      </c>
      <c r="E807" s="19">
        <f t="shared" si="156"/>
        <v>0</v>
      </c>
      <c r="F807" s="19"/>
      <c r="G807" s="19"/>
      <c r="H807" s="19"/>
      <c r="I807" s="19"/>
      <c r="J807" s="31"/>
      <c r="K807" s="31"/>
      <c r="L807" s="31"/>
    </row>
    <row r="808" spans="1:12" s="9" customFormat="1" ht="25.5" x14ac:dyDescent="0.25">
      <c r="A808" s="51"/>
      <c r="B808" s="52"/>
      <c r="C808" s="17" t="s">
        <v>109</v>
      </c>
      <c r="D808" s="36"/>
      <c r="E808" s="19">
        <f t="shared" si="156"/>
        <v>11376.11</v>
      </c>
      <c r="F808" s="19">
        <f t="shared" ref="F808:L808" si="158">ROUND(F794*2/98,2)</f>
        <v>2045.95</v>
      </c>
      <c r="G808" s="19">
        <f t="shared" si="158"/>
        <v>1707.64</v>
      </c>
      <c r="H808" s="19">
        <f>ROUND(H794*2/98,2)</f>
        <v>954.47</v>
      </c>
      <c r="I808" s="19">
        <f t="shared" si="158"/>
        <v>1217.69</v>
      </c>
      <c r="J808" s="19">
        <f>ROUND(J794*2/98,2)</f>
        <v>3420.01</v>
      </c>
      <c r="K808" s="19">
        <f>ROUND(K794*2/98,2)</f>
        <v>1428.57</v>
      </c>
      <c r="L808" s="19">
        <f t="shared" si="158"/>
        <v>601.78</v>
      </c>
    </row>
    <row r="809" spans="1:12" s="9" customFormat="1" ht="25.5" x14ac:dyDescent="0.25">
      <c r="A809" s="51"/>
      <c r="B809" s="52"/>
      <c r="C809" s="17" t="s">
        <v>110</v>
      </c>
      <c r="D809" s="36"/>
      <c r="E809" s="19">
        <f t="shared" si="156"/>
        <v>0</v>
      </c>
      <c r="F809" s="19">
        <v>0</v>
      </c>
      <c r="G809" s="19">
        <v>0</v>
      </c>
      <c r="H809" s="19">
        <v>0</v>
      </c>
      <c r="I809" s="19">
        <v>0</v>
      </c>
      <c r="J809" s="19">
        <v>0</v>
      </c>
      <c r="K809" s="19">
        <v>0</v>
      </c>
      <c r="L809" s="19">
        <v>0</v>
      </c>
    </row>
    <row r="810" spans="1:12" s="9" customFormat="1" ht="38.25" x14ac:dyDescent="0.25">
      <c r="A810" s="51"/>
      <c r="B810" s="52"/>
      <c r="C810" s="17" t="s">
        <v>111</v>
      </c>
      <c r="D810" s="36"/>
      <c r="E810" s="19">
        <f t="shared" si="156"/>
        <v>0</v>
      </c>
      <c r="F810" s="19">
        <v>0</v>
      </c>
      <c r="G810" s="19">
        <v>0</v>
      </c>
      <c r="H810" s="19">
        <v>0</v>
      </c>
      <c r="I810" s="19">
        <v>0</v>
      </c>
      <c r="J810" s="19">
        <v>0</v>
      </c>
      <c r="K810" s="19">
        <v>0</v>
      </c>
      <c r="L810" s="19">
        <v>0</v>
      </c>
    </row>
    <row r="811" spans="1:12" s="9" customFormat="1" ht="15" x14ac:dyDescent="0.25">
      <c r="A811" s="51" t="s">
        <v>18</v>
      </c>
      <c r="B811" s="52" t="s">
        <v>65</v>
      </c>
      <c r="C811" s="17" t="s">
        <v>103</v>
      </c>
      <c r="D811" s="25"/>
      <c r="E811" s="19">
        <f>SUM(F811:L811)</f>
        <v>1947441.3893000002</v>
      </c>
      <c r="F811" s="19">
        <f t="shared" ref="F811:L811" si="159">F812+F815</f>
        <v>123696.30499999999</v>
      </c>
      <c r="G811" s="19">
        <f t="shared" si="159"/>
        <v>338423.06699999998</v>
      </c>
      <c r="H811" s="19">
        <f t="shared" si="159"/>
        <v>237611.10404999997</v>
      </c>
      <c r="I811" s="19">
        <f t="shared" si="159"/>
        <v>426361.80725000001</v>
      </c>
      <c r="J811" s="19">
        <f t="shared" si="159"/>
        <v>776612.03299999994</v>
      </c>
      <c r="K811" s="19">
        <f t="shared" si="159"/>
        <v>44737.072999999997</v>
      </c>
      <c r="L811" s="19">
        <f t="shared" si="159"/>
        <v>0</v>
      </c>
    </row>
    <row r="812" spans="1:12" s="9" customFormat="1" ht="38.25" x14ac:dyDescent="0.25">
      <c r="A812" s="51"/>
      <c r="B812" s="52"/>
      <c r="C812" s="17" t="s">
        <v>105</v>
      </c>
      <c r="D812" s="25"/>
      <c r="E812" s="19">
        <f t="shared" ref="E812:E835" si="160">SUM(F812:L812)</f>
        <v>1947441.3893000002</v>
      </c>
      <c r="F812" s="19">
        <f>F814+F816+F833+F834+F835</f>
        <v>123696.30499999999</v>
      </c>
      <c r="G812" s="19">
        <f>G814+G816+G833+G834+G835</f>
        <v>338423.06699999998</v>
      </c>
      <c r="H812" s="19">
        <f>H814+H816+H833+H834+H835</f>
        <v>237611.10404999997</v>
      </c>
      <c r="I812" s="19">
        <f>I814+I816+I833+I834+I835</f>
        <v>426361.80725000001</v>
      </c>
      <c r="J812" s="19">
        <f>J814+J816+J833+J834+J835+J813</f>
        <v>776612.03299999994</v>
      </c>
      <c r="K812" s="19">
        <f>K814+K816+K833+K834+K835</f>
        <v>44737.072999999997</v>
      </c>
      <c r="L812" s="19">
        <f>L814+L816+L833+L834+L835</f>
        <v>0</v>
      </c>
    </row>
    <row r="813" spans="1:12" s="9" customFormat="1" ht="25.5" x14ac:dyDescent="0.25">
      <c r="A813" s="51"/>
      <c r="B813" s="52"/>
      <c r="C813" s="17" t="s">
        <v>106</v>
      </c>
      <c r="D813" s="25">
        <v>810</v>
      </c>
      <c r="E813" s="19">
        <f t="shared" ref="E813" si="161">SUM(F813:L813)</f>
        <v>1780031.2930000001</v>
      </c>
      <c r="F813" s="19">
        <v>0</v>
      </c>
      <c r="G813" s="19">
        <v>304394.7</v>
      </c>
      <c r="H813" s="19">
        <v>218388.9</v>
      </c>
      <c r="I813" s="19">
        <v>397656.9</v>
      </c>
      <c r="J813" s="19">
        <v>674570.19299999997</v>
      </c>
      <c r="K813" s="19">
        <v>185020.6</v>
      </c>
      <c r="L813" s="19">
        <v>0</v>
      </c>
    </row>
    <row r="814" spans="1:12" s="9" customFormat="1" ht="25.5" x14ac:dyDescent="0.25">
      <c r="A814" s="51"/>
      <c r="B814" s="52"/>
      <c r="C814" s="17" t="s">
        <v>106</v>
      </c>
      <c r="D814" s="25">
        <v>812</v>
      </c>
      <c r="E814" s="19">
        <f t="shared" si="160"/>
        <v>920440.5</v>
      </c>
      <c r="F814" s="19">
        <v>0</v>
      </c>
      <c r="G814" s="19">
        <v>304394.7</v>
      </c>
      <c r="H814" s="19">
        <v>218388.9</v>
      </c>
      <c r="I814" s="19">
        <v>397656.9</v>
      </c>
      <c r="J814" s="19">
        <v>0</v>
      </c>
      <c r="K814" s="19">
        <v>0</v>
      </c>
      <c r="L814" s="19">
        <v>0</v>
      </c>
    </row>
    <row r="815" spans="1:12" s="9" customFormat="1" ht="51" x14ac:dyDescent="0.25">
      <c r="A815" s="51"/>
      <c r="B815" s="52"/>
      <c r="C815" s="17" t="s">
        <v>107</v>
      </c>
      <c r="D815" s="25"/>
      <c r="E815" s="19">
        <f t="shared" si="160"/>
        <v>0</v>
      </c>
      <c r="F815" s="19">
        <v>0</v>
      </c>
      <c r="G815" s="19">
        <v>0</v>
      </c>
      <c r="H815" s="19">
        <v>0</v>
      </c>
      <c r="I815" s="19">
        <v>0</v>
      </c>
      <c r="J815" s="19">
        <v>0</v>
      </c>
      <c r="K815" s="19">
        <v>0</v>
      </c>
      <c r="L815" s="19">
        <v>0</v>
      </c>
    </row>
    <row r="816" spans="1:12" s="9" customFormat="1" ht="25.5" x14ac:dyDescent="0.25">
      <c r="A816" s="51"/>
      <c r="B816" s="52"/>
      <c r="C816" s="17" t="s">
        <v>108</v>
      </c>
      <c r="D816" s="18"/>
      <c r="E816" s="19">
        <f t="shared" si="160"/>
        <v>346873.21629999997</v>
      </c>
      <c r="F816" s="19">
        <f t="shared" ref="F816:L816" si="162">SUM(F817:F832)</f>
        <v>121222.375</v>
      </c>
      <c r="G816" s="19">
        <f t="shared" si="162"/>
        <v>34009.756999999998</v>
      </c>
      <c r="H816" s="19">
        <f t="shared" si="162"/>
        <v>19092.84405</v>
      </c>
      <c r="I816" s="19">
        <f>SUM(I817:I832)</f>
        <v>28704.90725</v>
      </c>
      <c r="J816" s="19">
        <f t="shared" si="162"/>
        <v>100001</v>
      </c>
      <c r="K816" s="19">
        <f t="shared" si="162"/>
        <v>43842.332999999999</v>
      </c>
      <c r="L816" s="19">
        <f t="shared" si="162"/>
        <v>0</v>
      </c>
    </row>
    <row r="817" spans="1:12" s="9" customFormat="1" ht="16.5" hidden="1" customHeight="1" x14ac:dyDescent="0.25">
      <c r="A817" s="51"/>
      <c r="B817" s="52"/>
      <c r="C817" s="17"/>
      <c r="D817" s="25">
        <v>804</v>
      </c>
      <c r="E817" s="19">
        <f t="shared" si="160"/>
        <v>0</v>
      </c>
      <c r="F817" s="19">
        <v>0</v>
      </c>
      <c r="G817" s="19"/>
      <c r="H817" s="19"/>
      <c r="I817" s="19"/>
      <c r="J817" s="19"/>
      <c r="K817" s="19"/>
      <c r="L817" s="19"/>
    </row>
    <row r="818" spans="1:12" s="9" customFormat="1" ht="15" hidden="1" x14ac:dyDescent="0.25">
      <c r="A818" s="51"/>
      <c r="B818" s="52"/>
      <c r="C818" s="17"/>
      <c r="D818" s="25">
        <v>808</v>
      </c>
      <c r="E818" s="19">
        <f t="shared" si="160"/>
        <v>0</v>
      </c>
      <c r="F818" s="19"/>
      <c r="G818" s="19"/>
      <c r="H818" s="19"/>
      <c r="I818" s="19"/>
      <c r="J818" s="19"/>
      <c r="K818" s="19"/>
      <c r="L818" s="19"/>
    </row>
    <row r="819" spans="1:12" s="9" customFormat="1" ht="15" x14ac:dyDescent="0.25">
      <c r="A819" s="51"/>
      <c r="B819" s="52"/>
      <c r="C819" s="17"/>
      <c r="D819" s="18">
        <v>810</v>
      </c>
      <c r="E819" s="19">
        <f t="shared" si="160"/>
        <v>272316.38204999996</v>
      </c>
      <c r="F819" s="19">
        <v>121222.375</v>
      </c>
      <c r="G819" s="19">
        <v>911.98299999999995</v>
      </c>
      <c r="H819" s="19">
        <v>6338.6910500000004</v>
      </c>
      <c r="I819" s="19">
        <v>0</v>
      </c>
      <c r="J819" s="19">
        <v>100001</v>
      </c>
      <c r="K819" s="19">
        <v>43842.332999999999</v>
      </c>
      <c r="L819" s="19"/>
    </row>
    <row r="820" spans="1:12" s="9" customFormat="1" ht="15" x14ac:dyDescent="0.25">
      <c r="A820" s="51"/>
      <c r="B820" s="52"/>
      <c r="C820" s="17"/>
      <c r="D820" s="18">
        <v>812</v>
      </c>
      <c r="E820" s="19">
        <f t="shared" si="160"/>
        <v>74556.83425</v>
      </c>
      <c r="F820" s="19">
        <f>ROUND(F805*2/98,2)</f>
        <v>0</v>
      </c>
      <c r="G820" s="19">
        <v>33097.773999999998</v>
      </c>
      <c r="H820" s="19">
        <v>12754.153</v>
      </c>
      <c r="I820" s="19">
        <v>28704.90725</v>
      </c>
      <c r="J820" s="19">
        <v>0</v>
      </c>
      <c r="K820" s="19"/>
      <c r="L820" s="19"/>
    </row>
    <row r="821" spans="1:12" s="9" customFormat="1" ht="15" hidden="1" x14ac:dyDescent="0.25">
      <c r="A821" s="51"/>
      <c r="B821" s="52"/>
      <c r="C821" s="17"/>
      <c r="D821" s="25">
        <v>813</v>
      </c>
      <c r="E821" s="19">
        <f t="shared" si="160"/>
        <v>0</v>
      </c>
      <c r="F821" s="19"/>
      <c r="G821" s="19"/>
      <c r="H821" s="19"/>
      <c r="I821" s="19"/>
      <c r="J821" s="19"/>
      <c r="K821" s="19"/>
      <c r="L821" s="19"/>
    </row>
    <row r="822" spans="1:12" s="9" customFormat="1" ht="15" hidden="1" x14ac:dyDescent="0.25">
      <c r="A822" s="51"/>
      <c r="B822" s="52"/>
      <c r="C822" s="17"/>
      <c r="D822" s="25">
        <v>814</v>
      </c>
      <c r="E822" s="19">
        <f t="shared" si="160"/>
        <v>0</v>
      </c>
      <c r="F822" s="19"/>
      <c r="G822" s="19"/>
      <c r="H822" s="19"/>
      <c r="I822" s="19"/>
      <c r="J822" s="19"/>
      <c r="K822" s="19"/>
      <c r="L822" s="19"/>
    </row>
    <row r="823" spans="1:12" s="9" customFormat="1" ht="15" hidden="1" x14ac:dyDescent="0.25">
      <c r="A823" s="51"/>
      <c r="B823" s="52"/>
      <c r="C823" s="17"/>
      <c r="D823" s="25">
        <v>815</v>
      </c>
      <c r="E823" s="19">
        <f t="shared" si="160"/>
        <v>0</v>
      </c>
      <c r="F823" s="19"/>
      <c r="G823" s="19"/>
      <c r="H823" s="19"/>
      <c r="I823" s="19"/>
      <c r="J823" s="19"/>
      <c r="K823" s="19"/>
      <c r="L823" s="19"/>
    </row>
    <row r="824" spans="1:12" s="9" customFormat="1" ht="15" hidden="1" x14ac:dyDescent="0.25">
      <c r="A824" s="51"/>
      <c r="B824" s="52"/>
      <c r="C824" s="17"/>
      <c r="D824" s="25">
        <v>816</v>
      </c>
      <c r="E824" s="19">
        <f t="shared" si="160"/>
        <v>0</v>
      </c>
      <c r="F824" s="19"/>
      <c r="G824" s="19"/>
      <c r="H824" s="19"/>
      <c r="I824" s="19"/>
      <c r="J824" s="19"/>
      <c r="K824" s="19"/>
      <c r="L824" s="19"/>
    </row>
    <row r="825" spans="1:12" s="9" customFormat="1" ht="15" hidden="1" x14ac:dyDescent="0.25">
      <c r="A825" s="51"/>
      <c r="B825" s="52"/>
      <c r="C825" s="17"/>
      <c r="D825" s="25">
        <v>819</v>
      </c>
      <c r="E825" s="19">
        <f t="shared" si="160"/>
        <v>0</v>
      </c>
      <c r="F825" s="19"/>
      <c r="G825" s="19"/>
      <c r="H825" s="19"/>
      <c r="I825" s="19"/>
      <c r="J825" s="19"/>
      <c r="K825" s="19"/>
      <c r="L825" s="19"/>
    </row>
    <row r="826" spans="1:12" s="9" customFormat="1" ht="15" hidden="1" x14ac:dyDescent="0.25">
      <c r="A826" s="51"/>
      <c r="B826" s="52"/>
      <c r="C826" s="17"/>
      <c r="D826" s="25">
        <v>826</v>
      </c>
      <c r="E826" s="19">
        <f t="shared" si="160"/>
        <v>0</v>
      </c>
      <c r="F826" s="19"/>
      <c r="G826" s="19"/>
      <c r="H826" s="19"/>
      <c r="I826" s="19"/>
      <c r="J826" s="19"/>
      <c r="K826" s="19"/>
      <c r="L826" s="19"/>
    </row>
    <row r="827" spans="1:12" s="9" customFormat="1" ht="15" hidden="1" x14ac:dyDescent="0.25">
      <c r="A827" s="51"/>
      <c r="B827" s="52"/>
      <c r="C827" s="17"/>
      <c r="D827" s="25">
        <v>829</v>
      </c>
      <c r="E827" s="19">
        <f t="shared" si="160"/>
        <v>0</v>
      </c>
      <c r="F827" s="19"/>
      <c r="G827" s="19"/>
      <c r="H827" s="19"/>
      <c r="I827" s="19"/>
      <c r="J827" s="19"/>
      <c r="K827" s="19"/>
      <c r="L827" s="19"/>
    </row>
    <row r="828" spans="1:12" s="9" customFormat="1" ht="15" hidden="1" x14ac:dyDescent="0.25">
      <c r="A828" s="51"/>
      <c r="B828" s="52"/>
      <c r="C828" s="17"/>
      <c r="D828" s="25">
        <v>832</v>
      </c>
      <c r="E828" s="19">
        <f t="shared" si="160"/>
        <v>0</v>
      </c>
      <c r="F828" s="19"/>
      <c r="G828" s="19"/>
      <c r="H828" s="19"/>
      <c r="I828" s="19"/>
      <c r="J828" s="19"/>
      <c r="K828" s="19"/>
      <c r="L828" s="19"/>
    </row>
    <row r="829" spans="1:12" s="9" customFormat="1" ht="15" hidden="1" x14ac:dyDescent="0.25">
      <c r="A829" s="51"/>
      <c r="B829" s="52"/>
      <c r="C829" s="17"/>
      <c r="D829" s="25">
        <v>843</v>
      </c>
      <c r="E829" s="19">
        <f t="shared" si="160"/>
        <v>0</v>
      </c>
      <c r="F829" s="19"/>
      <c r="G829" s="19"/>
      <c r="H829" s="19"/>
      <c r="I829" s="19"/>
      <c r="J829" s="19"/>
      <c r="K829" s="19"/>
      <c r="L829" s="19"/>
    </row>
    <row r="830" spans="1:12" s="9" customFormat="1" ht="15" hidden="1" x14ac:dyDescent="0.25">
      <c r="A830" s="51"/>
      <c r="B830" s="52"/>
      <c r="C830" s="17"/>
      <c r="D830" s="25">
        <v>847</v>
      </c>
      <c r="E830" s="19">
        <f t="shared" si="160"/>
        <v>0</v>
      </c>
      <c r="F830" s="19"/>
      <c r="G830" s="19"/>
      <c r="H830" s="19"/>
      <c r="I830" s="19"/>
      <c r="J830" s="19"/>
      <c r="K830" s="19"/>
      <c r="L830" s="19"/>
    </row>
    <row r="831" spans="1:12" s="9" customFormat="1" ht="15" hidden="1" x14ac:dyDescent="0.25">
      <c r="A831" s="51"/>
      <c r="B831" s="52"/>
      <c r="C831" s="17"/>
      <c r="D831" s="25">
        <v>848</v>
      </c>
      <c r="E831" s="19">
        <f t="shared" si="160"/>
        <v>0</v>
      </c>
      <c r="F831" s="19"/>
      <c r="G831" s="19"/>
      <c r="H831" s="19"/>
      <c r="I831" s="19"/>
      <c r="J831" s="19"/>
      <c r="K831" s="19"/>
      <c r="L831" s="19"/>
    </row>
    <row r="832" spans="1:12" s="9" customFormat="1" ht="15" hidden="1" x14ac:dyDescent="0.25">
      <c r="A832" s="51"/>
      <c r="B832" s="52"/>
      <c r="C832" s="17"/>
      <c r="D832" s="25">
        <v>857</v>
      </c>
      <c r="E832" s="19">
        <f t="shared" si="160"/>
        <v>0</v>
      </c>
      <c r="F832" s="19"/>
      <c r="G832" s="19"/>
      <c r="H832" s="19"/>
      <c r="I832" s="19"/>
      <c r="J832" s="19"/>
      <c r="K832" s="19"/>
      <c r="L832" s="19"/>
    </row>
    <row r="833" spans="1:12" s="9" customFormat="1" ht="25.5" x14ac:dyDescent="0.25">
      <c r="A833" s="51"/>
      <c r="B833" s="52"/>
      <c r="C833" s="17" t="s">
        <v>109</v>
      </c>
      <c r="D833" s="25"/>
      <c r="E833" s="19">
        <f t="shared" si="160"/>
        <v>5557.48</v>
      </c>
      <c r="F833" s="19">
        <f>ROUND(F819*2/98,2)</f>
        <v>2473.9299999999998</v>
      </c>
      <c r="G833" s="19">
        <f t="shared" ref="G833:L833" si="163">ROUND(G819*2/98,2)</f>
        <v>18.61</v>
      </c>
      <c r="H833" s="19">
        <f t="shared" si="163"/>
        <v>129.36000000000001</v>
      </c>
      <c r="I833" s="19">
        <f t="shared" si="163"/>
        <v>0</v>
      </c>
      <c r="J833" s="19">
        <f t="shared" si="163"/>
        <v>2040.84</v>
      </c>
      <c r="K833" s="19">
        <f t="shared" si="163"/>
        <v>894.74</v>
      </c>
      <c r="L833" s="19">
        <f t="shared" si="163"/>
        <v>0</v>
      </c>
    </row>
    <row r="834" spans="1:12" s="9" customFormat="1" ht="25.5" x14ac:dyDescent="0.25">
      <c r="A834" s="51"/>
      <c r="B834" s="52"/>
      <c r="C834" s="17" t="s">
        <v>110</v>
      </c>
      <c r="D834" s="25"/>
      <c r="E834" s="19">
        <f t="shared" si="160"/>
        <v>0</v>
      </c>
      <c r="F834" s="19">
        <v>0</v>
      </c>
      <c r="G834" s="19">
        <v>0</v>
      </c>
      <c r="H834" s="19">
        <v>0</v>
      </c>
      <c r="I834" s="19">
        <v>0</v>
      </c>
      <c r="J834" s="19">
        <v>0</v>
      </c>
      <c r="K834" s="19">
        <v>0</v>
      </c>
      <c r="L834" s="19">
        <v>0</v>
      </c>
    </row>
    <row r="835" spans="1:12" s="9" customFormat="1" ht="38.25" x14ac:dyDescent="0.25">
      <c r="A835" s="51"/>
      <c r="B835" s="52"/>
      <c r="C835" s="17" t="s">
        <v>111</v>
      </c>
      <c r="D835" s="25"/>
      <c r="E835" s="19">
        <f t="shared" si="160"/>
        <v>0</v>
      </c>
      <c r="F835" s="19">
        <v>0</v>
      </c>
      <c r="G835" s="19">
        <v>0</v>
      </c>
      <c r="H835" s="19">
        <v>0</v>
      </c>
      <c r="I835" s="19">
        <v>0</v>
      </c>
      <c r="J835" s="19">
        <v>0</v>
      </c>
      <c r="K835" s="19">
        <v>0</v>
      </c>
      <c r="L835" s="19">
        <v>0</v>
      </c>
    </row>
    <row r="836" spans="1:12" s="9" customFormat="1" ht="15" x14ac:dyDescent="0.25">
      <c r="A836" s="51" t="s">
        <v>19</v>
      </c>
      <c r="B836" s="52" t="s">
        <v>66</v>
      </c>
      <c r="C836" s="17" t="s">
        <v>103</v>
      </c>
      <c r="D836" s="25"/>
      <c r="E836" s="19">
        <f>SUM(F836:L836)</f>
        <v>406462.32896999997</v>
      </c>
      <c r="F836" s="19">
        <f t="shared" ref="F836:L836" si="164">F837+F839</f>
        <v>3947.8773200000001</v>
      </c>
      <c r="G836" s="19">
        <f t="shared" si="164"/>
        <v>0</v>
      </c>
      <c r="H836" s="19">
        <f t="shared" si="164"/>
        <v>236680.26293</v>
      </c>
      <c r="I836" s="19">
        <f t="shared" si="164"/>
        <v>150173.09471999999</v>
      </c>
      <c r="J836" s="19">
        <f t="shared" si="164"/>
        <v>15661.094000000001</v>
      </c>
      <c r="K836" s="19">
        <f t="shared" si="164"/>
        <v>0</v>
      </c>
      <c r="L836" s="19">
        <f t="shared" si="164"/>
        <v>0</v>
      </c>
    </row>
    <row r="837" spans="1:12" s="9" customFormat="1" ht="38.25" x14ac:dyDescent="0.25">
      <c r="A837" s="51"/>
      <c r="B837" s="52"/>
      <c r="C837" s="17" t="s">
        <v>105</v>
      </c>
      <c r="D837" s="25"/>
      <c r="E837" s="19">
        <f t="shared" ref="E837:E859" si="165">SUM(F837:L837)</f>
        <v>406462.32896999997</v>
      </c>
      <c r="F837" s="19">
        <f t="shared" ref="F837:L837" si="166">F838+F840+F857+F858+F859</f>
        <v>3947.8773200000001</v>
      </c>
      <c r="G837" s="19">
        <f t="shared" si="166"/>
        <v>0</v>
      </c>
      <c r="H837" s="19">
        <f>H838+H840+H857+H858+H859</f>
        <v>236680.26293</v>
      </c>
      <c r="I837" s="19">
        <f t="shared" si="166"/>
        <v>150173.09471999999</v>
      </c>
      <c r="J837" s="19">
        <f t="shared" si="166"/>
        <v>15661.094000000001</v>
      </c>
      <c r="K837" s="19">
        <f t="shared" si="166"/>
        <v>0</v>
      </c>
      <c r="L837" s="19">
        <f t="shared" si="166"/>
        <v>0</v>
      </c>
    </row>
    <row r="838" spans="1:12" s="9" customFormat="1" ht="25.5" x14ac:dyDescent="0.25">
      <c r="A838" s="51"/>
      <c r="B838" s="52"/>
      <c r="C838" s="17" t="s">
        <v>106</v>
      </c>
      <c r="D838" s="25">
        <v>810</v>
      </c>
      <c r="E838" s="19">
        <f t="shared" si="165"/>
        <v>0</v>
      </c>
      <c r="F838" s="19">
        <v>0</v>
      </c>
      <c r="G838" s="19">
        <v>0</v>
      </c>
      <c r="H838" s="19"/>
      <c r="I838" s="19">
        <v>0</v>
      </c>
      <c r="J838" s="19">
        <v>0</v>
      </c>
      <c r="K838" s="19">
        <v>0</v>
      </c>
      <c r="L838" s="19">
        <v>0</v>
      </c>
    </row>
    <row r="839" spans="1:12" s="9" customFormat="1" ht="51" x14ac:dyDescent="0.25">
      <c r="A839" s="51"/>
      <c r="B839" s="52"/>
      <c r="C839" s="17" t="s">
        <v>107</v>
      </c>
      <c r="D839" s="25"/>
      <c r="E839" s="19">
        <f t="shared" si="165"/>
        <v>0</v>
      </c>
      <c r="F839" s="19">
        <v>0</v>
      </c>
      <c r="G839" s="19">
        <v>0</v>
      </c>
      <c r="H839" s="19">
        <v>0</v>
      </c>
      <c r="I839" s="19">
        <v>0</v>
      </c>
      <c r="J839" s="19">
        <v>0</v>
      </c>
      <c r="K839" s="19">
        <v>0</v>
      </c>
      <c r="L839" s="19">
        <v>0</v>
      </c>
    </row>
    <row r="840" spans="1:12" s="9" customFormat="1" ht="25.5" x14ac:dyDescent="0.25">
      <c r="A840" s="51"/>
      <c r="B840" s="52"/>
      <c r="C840" s="17" t="s">
        <v>108</v>
      </c>
      <c r="D840" s="18">
        <v>810</v>
      </c>
      <c r="E840" s="19">
        <f t="shared" si="165"/>
        <v>406462.32896999997</v>
      </c>
      <c r="F840" s="19">
        <f t="shared" ref="F840:L840" si="167">SUM(F841:F856)</f>
        <v>3947.8773200000001</v>
      </c>
      <c r="G840" s="19">
        <f t="shared" si="167"/>
        <v>0</v>
      </c>
      <c r="H840" s="19">
        <f>H843</f>
        <v>236680.26293</v>
      </c>
      <c r="I840" s="19">
        <v>150173.09471999999</v>
      </c>
      <c r="J840" s="19">
        <v>15661.094000000001</v>
      </c>
      <c r="K840" s="19">
        <f t="shared" si="167"/>
        <v>0</v>
      </c>
      <c r="L840" s="19">
        <f t="shared" si="167"/>
        <v>0</v>
      </c>
    </row>
    <row r="841" spans="1:12" s="9" customFormat="1" ht="15" hidden="1" x14ac:dyDescent="0.25">
      <c r="A841" s="51"/>
      <c r="B841" s="52"/>
      <c r="C841" s="17"/>
      <c r="D841" s="25">
        <v>804</v>
      </c>
      <c r="E841" s="19">
        <f t="shared" si="165"/>
        <v>0</v>
      </c>
      <c r="F841" s="19"/>
      <c r="G841" s="19"/>
      <c r="H841" s="19"/>
      <c r="I841" s="19"/>
      <c r="J841" s="19"/>
      <c r="K841" s="19"/>
      <c r="L841" s="19"/>
    </row>
    <row r="842" spans="1:12" s="9" customFormat="1" ht="15" hidden="1" x14ac:dyDescent="0.25">
      <c r="A842" s="51"/>
      <c r="B842" s="52"/>
      <c r="C842" s="17"/>
      <c r="D842" s="25">
        <v>808</v>
      </c>
      <c r="E842" s="19">
        <f t="shared" si="165"/>
        <v>0</v>
      </c>
      <c r="F842" s="19"/>
      <c r="G842" s="19"/>
      <c r="H842" s="19"/>
      <c r="I842" s="19"/>
      <c r="J842" s="19"/>
      <c r="K842" s="19"/>
      <c r="L842" s="19"/>
    </row>
    <row r="843" spans="1:12" s="9" customFormat="1" ht="15" hidden="1" x14ac:dyDescent="0.25">
      <c r="A843" s="51"/>
      <c r="B843" s="52"/>
      <c r="C843" s="17"/>
      <c r="D843" s="25">
        <v>810</v>
      </c>
      <c r="E843" s="19">
        <f t="shared" si="165"/>
        <v>411416.82824999996</v>
      </c>
      <c r="F843" s="19">
        <v>3947.8773200000001</v>
      </c>
      <c r="G843" s="19">
        <v>0</v>
      </c>
      <c r="H843" s="19">
        <v>236680.26293</v>
      </c>
      <c r="I843" s="19">
        <v>64305.203999999998</v>
      </c>
      <c r="J843" s="19">
        <v>106483.484</v>
      </c>
      <c r="K843" s="19">
        <v>0</v>
      </c>
      <c r="L843" s="19">
        <v>0</v>
      </c>
    </row>
    <row r="844" spans="1:12" s="9" customFormat="1" ht="15" hidden="1" x14ac:dyDescent="0.25">
      <c r="A844" s="51"/>
      <c r="B844" s="52"/>
      <c r="C844" s="17"/>
      <c r="D844" s="36">
        <v>812</v>
      </c>
      <c r="E844" s="19">
        <f t="shared" si="165"/>
        <v>0</v>
      </c>
      <c r="F844" s="19"/>
      <c r="G844" s="19"/>
      <c r="H844" s="19"/>
      <c r="I844" s="19"/>
      <c r="J844" s="19"/>
      <c r="K844" s="19"/>
      <c r="L844" s="19"/>
    </row>
    <row r="845" spans="1:12" s="9" customFormat="1" ht="15" hidden="1" x14ac:dyDescent="0.25">
      <c r="A845" s="51"/>
      <c r="B845" s="52"/>
      <c r="C845" s="17"/>
      <c r="D845" s="25">
        <v>813</v>
      </c>
      <c r="E845" s="19">
        <f t="shared" si="165"/>
        <v>0</v>
      </c>
      <c r="F845" s="19"/>
      <c r="G845" s="19"/>
      <c r="H845" s="19"/>
      <c r="I845" s="19"/>
      <c r="J845" s="19"/>
      <c r="K845" s="19"/>
      <c r="L845" s="19"/>
    </row>
    <row r="846" spans="1:12" s="9" customFormat="1" ht="15" hidden="1" x14ac:dyDescent="0.25">
      <c r="A846" s="51"/>
      <c r="B846" s="52"/>
      <c r="C846" s="17"/>
      <c r="D846" s="25">
        <v>814</v>
      </c>
      <c r="E846" s="19">
        <f t="shared" si="165"/>
        <v>0</v>
      </c>
      <c r="F846" s="19"/>
      <c r="G846" s="19"/>
      <c r="H846" s="19"/>
      <c r="I846" s="19"/>
      <c r="J846" s="19"/>
      <c r="K846" s="19"/>
      <c r="L846" s="19"/>
    </row>
    <row r="847" spans="1:12" s="9" customFormat="1" ht="15" hidden="1" x14ac:dyDescent="0.25">
      <c r="A847" s="51"/>
      <c r="B847" s="52"/>
      <c r="C847" s="17"/>
      <c r="D847" s="25">
        <v>815</v>
      </c>
      <c r="E847" s="19">
        <f t="shared" si="165"/>
        <v>0</v>
      </c>
      <c r="F847" s="19"/>
      <c r="G847" s="19"/>
      <c r="H847" s="19"/>
      <c r="I847" s="19"/>
      <c r="J847" s="19"/>
      <c r="K847" s="19"/>
      <c r="L847" s="19"/>
    </row>
    <row r="848" spans="1:12" s="9" customFormat="1" ht="15" hidden="1" x14ac:dyDescent="0.25">
      <c r="A848" s="51"/>
      <c r="B848" s="52"/>
      <c r="C848" s="17"/>
      <c r="D848" s="25">
        <v>816</v>
      </c>
      <c r="E848" s="19">
        <f t="shared" si="165"/>
        <v>0</v>
      </c>
      <c r="F848" s="19"/>
      <c r="G848" s="19"/>
      <c r="H848" s="19"/>
      <c r="I848" s="19"/>
      <c r="J848" s="19"/>
      <c r="K848" s="19"/>
      <c r="L848" s="19"/>
    </row>
    <row r="849" spans="1:12" s="9" customFormat="1" ht="15" hidden="1" x14ac:dyDescent="0.25">
      <c r="A849" s="51"/>
      <c r="B849" s="52"/>
      <c r="C849" s="17"/>
      <c r="D849" s="25">
        <v>819</v>
      </c>
      <c r="E849" s="19">
        <f t="shared" si="165"/>
        <v>0</v>
      </c>
      <c r="F849" s="19"/>
      <c r="G849" s="19"/>
      <c r="H849" s="19"/>
      <c r="I849" s="19"/>
      <c r="J849" s="19"/>
      <c r="K849" s="19"/>
      <c r="L849" s="19"/>
    </row>
    <row r="850" spans="1:12" s="9" customFormat="1" ht="15" hidden="1" x14ac:dyDescent="0.25">
      <c r="A850" s="51"/>
      <c r="B850" s="52"/>
      <c r="C850" s="17"/>
      <c r="D850" s="25">
        <v>826</v>
      </c>
      <c r="E850" s="19">
        <f t="shared" si="165"/>
        <v>0</v>
      </c>
      <c r="F850" s="19"/>
      <c r="G850" s="19"/>
      <c r="H850" s="19"/>
      <c r="I850" s="19"/>
      <c r="J850" s="19"/>
      <c r="K850" s="19"/>
      <c r="L850" s="19"/>
    </row>
    <row r="851" spans="1:12" s="9" customFormat="1" ht="15" hidden="1" x14ac:dyDescent="0.25">
      <c r="A851" s="51"/>
      <c r="B851" s="52"/>
      <c r="C851" s="17"/>
      <c r="D851" s="25">
        <v>829</v>
      </c>
      <c r="E851" s="19">
        <f t="shared" si="165"/>
        <v>0</v>
      </c>
      <c r="F851" s="19"/>
      <c r="G851" s="19"/>
      <c r="H851" s="19"/>
      <c r="I851" s="19"/>
      <c r="J851" s="19"/>
      <c r="K851" s="19"/>
      <c r="L851" s="19"/>
    </row>
    <row r="852" spans="1:12" s="9" customFormat="1" ht="15" hidden="1" x14ac:dyDescent="0.25">
      <c r="A852" s="51"/>
      <c r="B852" s="52"/>
      <c r="C852" s="17"/>
      <c r="D852" s="25">
        <v>832</v>
      </c>
      <c r="E852" s="19">
        <f t="shared" si="165"/>
        <v>0</v>
      </c>
      <c r="F852" s="19"/>
      <c r="G852" s="19"/>
      <c r="H852" s="19"/>
      <c r="I852" s="19"/>
      <c r="J852" s="19"/>
      <c r="K852" s="19"/>
      <c r="L852" s="19"/>
    </row>
    <row r="853" spans="1:12" s="9" customFormat="1" ht="15" hidden="1" x14ac:dyDescent="0.25">
      <c r="A853" s="51"/>
      <c r="B853" s="52"/>
      <c r="C853" s="17"/>
      <c r="D853" s="25">
        <v>843</v>
      </c>
      <c r="E853" s="19">
        <f t="shared" si="165"/>
        <v>0</v>
      </c>
      <c r="F853" s="19"/>
      <c r="G853" s="19"/>
      <c r="H853" s="19"/>
      <c r="I853" s="19"/>
      <c r="J853" s="19"/>
      <c r="K853" s="19"/>
      <c r="L853" s="19"/>
    </row>
    <row r="854" spans="1:12" s="9" customFormat="1" ht="15" hidden="1" x14ac:dyDescent="0.25">
      <c r="A854" s="51"/>
      <c r="B854" s="52"/>
      <c r="C854" s="17"/>
      <c r="D854" s="25">
        <v>847</v>
      </c>
      <c r="E854" s="19">
        <f t="shared" si="165"/>
        <v>0</v>
      </c>
      <c r="F854" s="19"/>
      <c r="G854" s="19"/>
      <c r="H854" s="19"/>
      <c r="I854" s="19"/>
      <c r="J854" s="19"/>
      <c r="K854" s="19"/>
      <c r="L854" s="19"/>
    </row>
    <row r="855" spans="1:12" s="9" customFormat="1" ht="15" hidden="1" x14ac:dyDescent="0.25">
      <c r="A855" s="51"/>
      <c r="B855" s="52"/>
      <c r="C855" s="17"/>
      <c r="D855" s="25">
        <v>848</v>
      </c>
      <c r="E855" s="19">
        <f t="shared" si="165"/>
        <v>0</v>
      </c>
      <c r="F855" s="19"/>
      <c r="G855" s="19"/>
      <c r="H855" s="19"/>
      <c r="I855" s="19"/>
      <c r="J855" s="19"/>
      <c r="K855" s="19"/>
      <c r="L855" s="19"/>
    </row>
    <row r="856" spans="1:12" s="9" customFormat="1" ht="15" hidden="1" x14ac:dyDescent="0.25">
      <c r="A856" s="51"/>
      <c r="B856" s="52"/>
      <c r="C856" s="17"/>
      <c r="D856" s="25">
        <v>857</v>
      </c>
      <c r="E856" s="19">
        <f t="shared" si="165"/>
        <v>0</v>
      </c>
      <c r="F856" s="19"/>
      <c r="G856" s="19"/>
      <c r="H856" s="19"/>
      <c r="I856" s="19"/>
      <c r="J856" s="19"/>
      <c r="K856" s="19"/>
      <c r="L856" s="19"/>
    </row>
    <row r="857" spans="1:12" s="9" customFormat="1" ht="25.5" x14ac:dyDescent="0.25">
      <c r="A857" s="51"/>
      <c r="B857" s="52"/>
      <c r="C857" s="17" t="s">
        <v>109</v>
      </c>
      <c r="D857" s="25"/>
      <c r="E857" s="19">
        <f t="shared" si="165"/>
        <v>0</v>
      </c>
      <c r="F857" s="19">
        <v>0</v>
      </c>
      <c r="G857" s="19">
        <v>0</v>
      </c>
      <c r="H857" s="19">
        <v>0</v>
      </c>
      <c r="I857" s="19">
        <v>0</v>
      </c>
      <c r="J857" s="19">
        <v>0</v>
      </c>
      <c r="K857" s="19">
        <v>0</v>
      </c>
      <c r="L857" s="19">
        <v>0</v>
      </c>
    </row>
    <row r="858" spans="1:12" s="9" customFormat="1" ht="25.5" x14ac:dyDescent="0.25">
      <c r="A858" s="51"/>
      <c r="B858" s="52"/>
      <c r="C858" s="17" t="s">
        <v>110</v>
      </c>
      <c r="D858" s="25"/>
      <c r="E858" s="19">
        <f t="shared" si="165"/>
        <v>0</v>
      </c>
      <c r="F858" s="19">
        <v>0</v>
      </c>
      <c r="G858" s="19">
        <v>0</v>
      </c>
      <c r="H858" s="19">
        <v>0</v>
      </c>
      <c r="I858" s="19">
        <v>0</v>
      </c>
      <c r="J858" s="19">
        <v>0</v>
      </c>
      <c r="K858" s="19">
        <v>0</v>
      </c>
      <c r="L858" s="19">
        <v>0</v>
      </c>
    </row>
    <row r="859" spans="1:12" s="9" customFormat="1" ht="38.25" x14ac:dyDescent="0.25">
      <c r="A859" s="51"/>
      <c r="B859" s="52"/>
      <c r="C859" s="17" t="s">
        <v>111</v>
      </c>
      <c r="D859" s="25"/>
      <c r="E859" s="19">
        <f t="shared" si="165"/>
        <v>0</v>
      </c>
      <c r="F859" s="19">
        <v>0</v>
      </c>
      <c r="G859" s="19">
        <v>0</v>
      </c>
      <c r="H859" s="19">
        <v>0</v>
      </c>
      <c r="I859" s="19">
        <v>0</v>
      </c>
      <c r="J859" s="19">
        <v>0</v>
      </c>
      <c r="K859" s="19">
        <v>0</v>
      </c>
      <c r="L859" s="19">
        <v>0</v>
      </c>
    </row>
    <row r="860" spans="1:12" s="9" customFormat="1" ht="15" x14ac:dyDescent="0.25">
      <c r="A860" s="51" t="s">
        <v>20</v>
      </c>
      <c r="B860" s="52" t="s">
        <v>67</v>
      </c>
      <c r="C860" s="17" t="s">
        <v>103</v>
      </c>
      <c r="D860" s="25"/>
      <c r="E860" s="19">
        <f>SUM(F860:L860)</f>
        <v>0</v>
      </c>
      <c r="F860" s="19">
        <f t="shared" ref="F860:L860" si="168">F861+F863</f>
        <v>0</v>
      </c>
      <c r="G860" s="19">
        <f t="shared" si="168"/>
        <v>0</v>
      </c>
      <c r="H860" s="19">
        <f t="shared" si="168"/>
        <v>0</v>
      </c>
      <c r="I860" s="19">
        <f t="shared" si="168"/>
        <v>0</v>
      </c>
      <c r="J860" s="19">
        <f t="shared" si="168"/>
        <v>0</v>
      </c>
      <c r="K860" s="19">
        <f t="shared" si="168"/>
        <v>0</v>
      </c>
      <c r="L860" s="19">
        <f t="shared" si="168"/>
        <v>0</v>
      </c>
    </row>
    <row r="861" spans="1:12" s="9" customFormat="1" ht="38.25" x14ac:dyDescent="0.25">
      <c r="A861" s="51"/>
      <c r="B861" s="52"/>
      <c r="C861" s="17" t="s">
        <v>105</v>
      </c>
      <c r="D861" s="25"/>
      <c r="E861" s="19">
        <f>SUM(F861:L861)</f>
        <v>0</v>
      </c>
      <c r="F861" s="19">
        <f t="shared" ref="F861:L861" si="169">F862+F864+F881+F882+F883</f>
        <v>0</v>
      </c>
      <c r="G861" s="19">
        <f t="shared" si="169"/>
        <v>0</v>
      </c>
      <c r="H861" s="19">
        <f t="shared" si="169"/>
        <v>0</v>
      </c>
      <c r="I861" s="19">
        <f t="shared" si="169"/>
        <v>0</v>
      </c>
      <c r="J861" s="19">
        <f t="shared" si="169"/>
        <v>0</v>
      </c>
      <c r="K861" s="19">
        <f t="shared" si="169"/>
        <v>0</v>
      </c>
      <c r="L861" s="19">
        <f t="shared" si="169"/>
        <v>0</v>
      </c>
    </row>
    <row r="862" spans="1:12" s="9" customFormat="1" ht="25.5" x14ac:dyDescent="0.25">
      <c r="A862" s="51"/>
      <c r="B862" s="52"/>
      <c r="C862" s="17" t="s">
        <v>106</v>
      </c>
      <c r="D862" s="25"/>
      <c r="E862" s="19">
        <f t="shared" ref="E862:E883" si="170">SUM(F862:L862)</f>
        <v>0</v>
      </c>
      <c r="F862" s="19">
        <v>0</v>
      </c>
      <c r="G862" s="19">
        <v>0</v>
      </c>
      <c r="H862" s="19">
        <v>0</v>
      </c>
      <c r="I862" s="19">
        <v>0</v>
      </c>
      <c r="J862" s="19">
        <v>0</v>
      </c>
      <c r="K862" s="19">
        <v>0</v>
      </c>
      <c r="L862" s="19">
        <v>0</v>
      </c>
    </row>
    <row r="863" spans="1:12" s="9" customFormat="1" ht="51" x14ac:dyDescent="0.25">
      <c r="A863" s="51"/>
      <c r="B863" s="52"/>
      <c r="C863" s="17" t="s">
        <v>107</v>
      </c>
      <c r="D863" s="25"/>
      <c r="E863" s="19">
        <f t="shared" si="170"/>
        <v>0</v>
      </c>
      <c r="F863" s="19">
        <v>0</v>
      </c>
      <c r="G863" s="19">
        <v>0</v>
      </c>
      <c r="H863" s="19">
        <v>0</v>
      </c>
      <c r="I863" s="19">
        <v>0</v>
      </c>
      <c r="J863" s="19">
        <v>0</v>
      </c>
      <c r="K863" s="19">
        <v>0</v>
      </c>
      <c r="L863" s="19">
        <v>0</v>
      </c>
    </row>
    <row r="864" spans="1:12" s="9" customFormat="1" ht="25.5" x14ac:dyDescent="0.25">
      <c r="A864" s="51"/>
      <c r="B864" s="52"/>
      <c r="C864" s="17" t="s">
        <v>108</v>
      </c>
      <c r="D864" s="18">
        <v>810</v>
      </c>
      <c r="E864" s="19">
        <f t="shared" si="170"/>
        <v>0</v>
      </c>
      <c r="F864" s="19">
        <f t="shared" ref="F864:L864" si="171">SUM(F865:F880)</f>
        <v>0</v>
      </c>
      <c r="G864" s="19">
        <f t="shared" si="171"/>
        <v>0</v>
      </c>
      <c r="H864" s="19">
        <f t="shared" si="171"/>
        <v>0</v>
      </c>
      <c r="I864" s="19">
        <f t="shared" si="171"/>
        <v>0</v>
      </c>
      <c r="J864" s="19">
        <f t="shared" si="171"/>
        <v>0</v>
      </c>
      <c r="K864" s="19">
        <f t="shared" si="171"/>
        <v>0</v>
      </c>
      <c r="L864" s="19">
        <f t="shared" si="171"/>
        <v>0</v>
      </c>
    </row>
    <row r="865" spans="1:12" s="9" customFormat="1" ht="15" hidden="1" x14ac:dyDescent="0.25">
      <c r="A865" s="51"/>
      <c r="B865" s="52"/>
      <c r="C865" s="17"/>
      <c r="D865" s="25">
        <v>804</v>
      </c>
      <c r="E865" s="19">
        <f t="shared" si="170"/>
        <v>0</v>
      </c>
      <c r="F865" s="19"/>
      <c r="G865" s="19"/>
      <c r="H865" s="19"/>
      <c r="I865" s="19"/>
      <c r="J865" s="19"/>
      <c r="K865" s="19"/>
      <c r="L865" s="19"/>
    </row>
    <row r="866" spans="1:12" s="9" customFormat="1" ht="15" hidden="1" x14ac:dyDescent="0.25">
      <c r="A866" s="51"/>
      <c r="B866" s="52"/>
      <c r="C866" s="17"/>
      <c r="D866" s="25">
        <v>808</v>
      </c>
      <c r="E866" s="19">
        <f t="shared" si="170"/>
        <v>0</v>
      </c>
      <c r="F866" s="19"/>
      <c r="G866" s="19"/>
      <c r="H866" s="19"/>
      <c r="I866" s="19"/>
      <c r="J866" s="19"/>
      <c r="K866" s="19"/>
      <c r="L866" s="19"/>
    </row>
    <row r="867" spans="1:12" s="9" customFormat="1" ht="15" hidden="1" x14ac:dyDescent="0.25">
      <c r="A867" s="51"/>
      <c r="B867" s="52"/>
      <c r="C867" s="17"/>
      <c r="D867" s="25">
        <v>810</v>
      </c>
      <c r="E867" s="19">
        <f t="shared" si="170"/>
        <v>0</v>
      </c>
      <c r="F867" s="19"/>
      <c r="G867" s="19"/>
      <c r="H867" s="19"/>
      <c r="I867" s="19"/>
      <c r="J867" s="19"/>
      <c r="K867" s="19"/>
      <c r="L867" s="19"/>
    </row>
    <row r="868" spans="1:12" s="9" customFormat="1" ht="15" hidden="1" x14ac:dyDescent="0.25">
      <c r="A868" s="51"/>
      <c r="B868" s="52"/>
      <c r="C868" s="17"/>
      <c r="D868" s="36">
        <v>812</v>
      </c>
      <c r="E868" s="19">
        <f t="shared" si="170"/>
        <v>0</v>
      </c>
      <c r="F868" s="19"/>
      <c r="G868" s="19"/>
      <c r="H868" s="19"/>
      <c r="I868" s="19"/>
      <c r="J868" s="19"/>
      <c r="K868" s="19"/>
      <c r="L868" s="19"/>
    </row>
    <row r="869" spans="1:12" s="9" customFormat="1" ht="15" hidden="1" x14ac:dyDescent="0.25">
      <c r="A869" s="51"/>
      <c r="B869" s="52"/>
      <c r="C869" s="17"/>
      <c r="D869" s="25">
        <v>813</v>
      </c>
      <c r="E869" s="19">
        <f t="shared" si="170"/>
        <v>0</v>
      </c>
      <c r="F869" s="19"/>
      <c r="G869" s="19"/>
      <c r="H869" s="19"/>
      <c r="I869" s="19"/>
      <c r="J869" s="19"/>
      <c r="K869" s="19"/>
      <c r="L869" s="19"/>
    </row>
    <row r="870" spans="1:12" s="9" customFormat="1" ht="15" hidden="1" x14ac:dyDescent="0.25">
      <c r="A870" s="51"/>
      <c r="B870" s="52"/>
      <c r="C870" s="17"/>
      <c r="D870" s="25">
        <v>814</v>
      </c>
      <c r="E870" s="19">
        <f t="shared" si="170"/>
        <v>0</v>
      </c>
      <c r="F870" s="19"/>
      <c r="G870" s="19"/>
      <c r="H870" s="19"/>
      <c r="I870" s="19"/>
      <c r="J870" s="19"/>
      <c r="K870" s="19"/>
      <c r="L870" s="19"/>
    </row>
    <row r="871" spans="1:12" s="9" customFormat="1" ht="15" hidden="1" x14ac:dyDescent="0.25">
      <c r="A871" s="51"/>
      <c r="B871" s="52"/>
      <c r="C871" s="17"/>
      <c r="D871" s="25">
        <v>815</v>
      </c>
      <c r="E871" s="19">
        <f t="shared" si="170"/>
        <v>0</v>
      </c>
      <c r="F871" s="19"/>
      <c r="G871" s="19"/>
      <c r="H871" s="19"/>
      <c r="I871" s="19"/>
      <c r="J871" s="19"/>
      <c r="K871" s="19"/>
      <c r="L871" s="19"/>
    </row>
    <row r="872" spans="1:12" s="9" customFormat="1" ht="15" hidden="1" x14ac:dyDescent="0.25">
      <c r="A872" s="51"/>
      <c r="B872" s="52"/>
      <c r="C872" s="17"/>
      <c r="D872" s="25">
        <v>816</v>
      </c>
      <c r="E872" s="19">
        <f t="shared" si="170"/>
        <v>0</v>
      </c>
      <c r="F872" s="19"/>
      <c r="G872" s="19"/>
      <c r="H872" s="19"/>
      <c r="I872" s="19"/>
      <c r="J872" s="19"/>
      <c r="K872" s="19"/>
      <c r="L872" s="19"/>
    </row>
    <row r="873" spans="1:12" s="9" customFormat="1" ht="15" hidden="1" x14ac:dyDescent="0.25">
      <c r="A873" s="51"/>
      <c r="B873" s="52"/>
      <c r="C873" s="17"/>
      <c r="D873" s="25">
        <v>819</v>
      </c>
      <c r="E873" s="19">
        <f t="shared" si="170"/>
        <v>0</v>
      </c>
      <c r="F873" s="19"/>
      <c r="G873" s="19"/>
      <c r="H873" s="19"/>
      <c r="I873" s="19"/>
      <c r="J873" s="19"/>
      <c r="K873" s="19"/>
      <c r="L873" s="19"/>
    </row>
    <row r="874" spans="1:12" s="9" customFormat="1" ht="15" hidden="1" x14ac:dyDescent="0.25">
      <c r="A874" s="51"/>
      <c r="B874" s="52"/>
      <c r="C874" s="17"/>
      <c r="D874" s="25">
        <v>826</v>
      </c>
      <c r="E874" s="19">
        <f t="shared" si="170"/>
        <v>0</v>
      </c>
      <c r="F874" s="19"/>
      <c r="G874" s="19"/>
      <c r="H874" s="19"/>
      <c r="I874" s="19"/>
      <c r="J874" s="19"/>
      <c r="K874" s="19"/>
      <c r="L874" s="19"/>
    </row>
    <row r="875" spans="1:12" s="9" customFormat="1" ht="15" hidden="1" x14ac:dyDescent="0.25">
      <c r="A875" s="51"/>
      <c r="B875" s="52"/>
      <c r="C875" s="17"/>
      <c r="D875" s="25">
        <v>829</v>
      </c>
      <c r="E875" s="19">
        <f t="shared" si="170"/>
        <v>0</v>
      </c>
      <c r="F875" s="19"/>
      <c r="G875" s="19"/>
      <c r="H875" s="19"/>
      <c r="I875" s="19"/>
      <c r="J875" s="19"/>
      <c r="K875" s="19"/>
      <c r="L875" s="19"/>
    </row>
    <row r="876" spans="1:12" s="9" customFormat="1" ht="15" hidden="1" x14ac:dyDescent="0.25">
      <c r="A876" s="51"/>
      <c r="B876" s="52"/>
      <c r="C876" s="17"/>
      <c r="D876" s="25">
        <v>832</v>
      </c>
      <c r="E876" s="19">
        <f t="shared" si="170"/>
        <v>0</v>
      </c>
      <c r="F876" s="19"/>
      <c r="G876" s="19"/>
      <c r="H876" s="19"/>
      <c r="I876" s="19"/>
      <c r="J876" s="19"/>
      <c r="K876" s="19"/>
      <c r="L876" s="19"/>
    </row>
    <row r="877" spans="1:12" s="9" customFormat="1" ht="15" hidden="1" x14ac:dyDescent="0.25">
      <c r="A877" s="51"/>
      <c r="B877" s="52"/>
      <c r="C877" s="17"/>
      <c r="D877" s="25">
        <v>843</v>
      </c>
      <c r="E877" s="19">
        <f t="shared" si="170"/>
        <v>0</v>
      </c>
      <c r="F877" s="19"/>
      <c r="G877" s="19"/>
      <c r="H877" s="19"/>
      <c r="I877" s="19"/>
      <c r="J877" s="19"/>
      <c r="K877" s="19"/>
      <c r="L877" s="19"/>
    </row>
    <row r="878" spans="1:12" s="9" customFormat="1" ht="15" hidden="1" x14ac:dyDescent="0.25">
      <c r="A878" s="51"/>
      <c r="B878" s="52"/>
      <c r="C878" s="17"/>
      <c r="D878" s="25">
        <v>847</v>
      </c>
      <c r="E878" s="19">
        <f t="shared" si="170"/>
        <v>0</v>
      </c>
      <c r="F878" s="19"/>
      <c r="G878" s="19"/>
      <c r="H878" s="19"/>
      <c r="I878" s="19"/>
      <c r="J878" s="19"/>
      <c r="K878" s="19"/>
      <c r="L878" s="19"/>
    </row>
    <row r="879" spans="1:12" s="9" customFormat="1" ht="15" hidden="1" x14ac:dyDescent="0.25">
      <c r="A879" s="51"/>
      <c r="B879" s="52"/>
      <c r="C879" s="17"/>
      <c r="D879" s="25">
        <v>848</v>
      </c>
      <c r="E879" s="19">
        <f t="shared" si="170"/>
        <v>0</v>
      </c>
      <c r="F879" s="19"/>
      <c r="G879" s="19"/>
      <c r="H879" s="19"/>
      <c r="I879" s="19"/>
      <c r="J879" s="19"/>
      <c r="K879" s="19"/>
      <c r="L879" s="19"/>
    </row>
    <row r="880" spans="1:12" s="9" customFormat="1" ht="15" hidden="1" x14ac:dyDescent="0.25">
      <c r="A880" s="51"/>
      <c r="B880" s="52"/>
      <c r="C880" s="17"/>
      <c r="D880" s="25">
        <v>857</v>
      </c>
      <c r="E880" s="19">
        <f t="shared" si="170"/>
        <v>0</v>
      </c>
      <c r="F880" s="19"/>
      <c r="G880" s="19"/>
      <c r="H880" s="19"/>
      <c r="I880" s="19"/>
      <c r="J880" s="19"/>
      <c r="K880" s="19"/>
      <c r="L880" s="19"/>
    </row>
    <row r="881" spans="1:13" s="9" customFormat="1" ht="25.5" x14ac:dyDescent="0.25">
      <c r="A881" s="51"/>
      <c r="B881" s="52"/>
      <c r="C881" s="17" t="s">
        <v>109</v>
      </c>
      <c r="D881" s="25"/>
      <c r="E881" s="19">
        <f t="shared" si="170"/>
        <v>0</v>
      </c>
      <c r="F881" s="19">
        <v>0</v>
      </c>
      <c r="G881" s="19">
        <v>0</v>
      </c>
      <c r="H881" s="19">
        <f>H864*2/98</f>
        <v>0</v>
      </c>
      <c r="I881" s="19">
        <f>I864*2/98</f>
        <v>0</v>
      </c>
      <c r="J881" s="19">
        <f>J864*2/98</f>
        <v>0</v>
      </c>
      <c r="K881" s="19">
        <f>K864*2/98</f>
        <v>0</v>
      </c>
      <c r="L881" s="19">
        <f>L864*2/98</f>
        <v>0</v>
      </c>
    </row>
    <row r="882" spans="1:13" s="9" customFormat="1" ht="25.5" x14ac:dyDescent="0.25">
      <c r="A882" s="51"/>
      <c r="B882" s="52"/>
      <c r="C882" s="17" t="s">
        <v>110</v>
      </c>
      <c r="D882" s="25"/>
      <c r="E882" s="19">
        <f t="shared" si="170"/>
        <v>0</v>
      </c>
      <c r="F882" s="19">
        <v>0</v>
      </c>
      <c r="G882" s="19">
        <v>0</v>
      </c>
      <c r="H882" s="19">
        <v>0</v>
      </c>
      <c r="I882" s="19">
        <v>0</v>
      </c>
      <c r="J882" s="19">
        <v>0</v>
      </c>
      <c r="K882" s="19">
        <v>0</v>
      </c>
      <c r="L882" s="19">
        <v>0</v>
      </c>
    </row>
    <row r="883" spans="1:13" s="9" customFormat="1" ht="38.25" x14ac:dyDescent="0.25">
      <c r="A883" s="51"/>
      <c r="B883" s="52"/>
      <c r="C883" s="17" t="s">
        <v>111</v>
      </c>
      <c r="D883" s="25"/>
      <c r="E883" s="19">
        <f t="shared" si="170"/>
        <v>0</v>
      </c>
      <c r="F883" s="19">
        <v>0</v>
      </c>
      <c r="G883" s="19">
        <v>0</v>
      </c>
      <c r="H883" s="19">
        <v>0</v>
      </c>
      <c r="I883" s="19">
        <v>0</v>
      </c>
      <c r="J883" s="19">
        <v>0</v>
      </c>
      <c r="K883" s="19">
        <v>0</v>
      </c>
      <c r="L883" s="19">
        <v>0</v>
      </c>
      <c r="M883" s="41"/>
    </row>
    <row r="884" spans="1:13" s="9" customFormat="1" ht="15" x14ac:dyDescent="0.25">
      <c r="A884" s="51" t="s">
        <v>21</v>
      </c>
      <c r="B884" s="52" t="s">
        <v>139</v>
      </c>
      <c r="C884" s="17" t="s">
        <v>103</v>
      </c>
      <c r="D884" s="25"/>
      <c r="E884" s="19">
        <f>SUM(F884:L884)</f>
        <v>2509418.9021799997</v>
      </c>
      <c r="F884" s="19">
        <f t="shared" ref="F884:L884" si="172">F885+F887</f>
        <v>460617.98017</v>
      </c>
      <c r="G884" s="19">
        <f t="shared" si="172"/>
        <v>475787.66103000002</v>
      </c>
      <c r="H884" s="19">
        <f t="shared" si="172"/>
        <v>365049.12418000004</v>
      </c>
      <c r="I884" s="19">
        <f t="shared" si="172"/>
        <v>276211.05134000001</v>
      </c>
      <c r="J884" s="19">
        <f t="shared" si="172"/>
        <v>717760.78546000004</v>
      </c>
      <c r="K884" s="19">
        <f t="shared" si="172"/>
        <v>101144.3</v>
      </c>
      <c r="L884" s="19">
        <f t="shared" si="172"/>
        <v>112848</v>
      </c>
    </row>
    <row r="885" spans="1:13" s="9" customFormat="1" ht="38.25" x14ac:dyDescent="0.25">
      <c r="A885" s="51"/>
      <c r="B885" s="52"/>
      <c r="C885" s="17" t="s">
        <v>105</v>
      </c>
      <c r="D885" s="25"/>
      <c r="E885" s="19">
        <f t="shared" ref="E885:E907" si="173">SUM(F885:L885)</f>
        <v>2509418.9021799997</v>
      </c>
      <c r="F885" s="19">
        <f t="shared" ref="F885:L885" si="174">F886+F888+F905+F906+F907</f>
        <v>460617.98017</v>
      </c>
      <c r="G885" s="19">
        <f t="shared" si="174"/>
        <v>475787.66103000002</v>
      </c>
      <c r="H885" s="19">
        <f>H886+H888+H905+H906+H907</f>
        <v>365049.12418000004</v>
      </c>
      <c r="I885" s="19">
        <f t="shared" si="174"/>
        <v>276211.05134000001</v>
      </c>
      <c r="J885" s="19">
        <f t="shared" si="174"/>
        <v>717760.78546000004</v>
      </c>
      <c r="K885" s="19">
        <f t="shared" si="174"/>
        <v>101144.3</v>
      </c>
      <c r="L885" s="19">
        <f t="shared" si="174"/>
        <v>112848</v>
      </c>
    </row>
    <row r="886" spans="1:13" s="9" customFormat="1" ht="25.5" x14ac:dyDescent="0.25">
      <c r="A886" s="51"/>
      <c r="B886" s="52"/>
      <c r="C886" s="17" t="s">
        <v>106</v>
      </c>
      <c r="D886" s="25"/>
      <c r="E886" s="19">
        <f t="shared" si="173"/>
        <v>104371.22</v>
      </c>
      <c r="F886" s="19">
        <v>0</v>
      </c>
      <c r="G886" s="19">
        <v>0</v>
      </c>
      <c r="H886" s="19">
        <v>104371.22</v>
      </c>
      <c r="I886" s="19">
        <v>0</v>
      </c>
      <c r="J886" s="19">
        <v>0</v>
      </c>
      <c r="K886" s="19">
        <v>0</v>
      </c>
      <c r="L886" s="19">
        <v>0</v>
      </c>
    </row>
    <row r="887" spans="1:13" s="9" customFormat="1" ht="51" x14ac:dyDescent="0.25">
      <c r="A887" s="51"/>
      <c r="B887" s="52"/>
      <c r="C887" s="17" t="s">
        <v>107</v>
      </c>
      <c r="D887" s="25"/>
      <c r="E887" s="19">
        <f t="shared" si="173"/>
        <v>0</v>
      </c>
      <c r="F887" s="19">
        <v>0</v>
      </c>
      <c r="G887" s="19">
        <v>0</v>
      </c>
      <c r="H887" s="19">
        <v>0</v>
      </c>
      <c r="I887" s="19">
        <v>0</v>
      </c>
      <c r="J887" s="19">
        <v>0</v>
      </c>
      <c r="K887" s="19">
        <v>0</v>
      </c>
      <c r="L887" s="19">
        <v>0</v>
      </c>
    </row>
    <row r="888" spans="1:13" s="9" customFormat="1" ht="25.5" x14ac:dyDescent="0.25">
      <c r="A888" s="51"/>
      <c r="B888" s="52"/>
      <c r="C888" s="17" t="s">
        <v>108</v>
      </c>
      <c r="D888" s="18">
        <v>810</v>
      </c>
      <c r="E888" s="19">
        <f t="shared" si="173"/>
        <v>2405047.68218</v>
      </c>
      <c r="F888" s="19">
        <f>SUM(F889:F904)</f>
        <v>460617.98017</v>
      </c>
      <c r="G888" s="19">
        <f>SUM(G889:G904)</f>
        <v>475787.66103000002</v>
      </c>
      <c r="H888" s="19">
        <f>H891</f>
        <v>260677.90418000001</v>
      </c>
      <c r="I888" s="19">
        <v>276211.05134000001</v>
      </c>
      <c r="J888" s="19">
        <v>717760.78546000004</v>
      </c>
      <c r="K888" s="19">
        <v>101144.3</v>
      </c>
      <c r="L888" s="19">
        <v>112848</v>
      </c>
    </row>
    <row r="889" spans="1:13" s="9" customFormat="1" ht="15" hidden="1" x14ac:dyDescent="0.25">
      <c r="A889" s="51"/>
      <c r="B889" s="52"/>
      <c r="C889" s="17"/>
      <c r="D889" s="25">
        <v>804</v>
      </c>
      <c r="E889" s="19">
        <f t="shared" si="173"/>
        <v>0</v>
      </c>
      <c r="F889" s="19"/>
      <c r="G889" s="19"/>
      <c r="H889" s="19"/>
      <c r="I889" s="19"/>
      <c r="J889" s="42"/>
      <c r="K889" s="31"/>
      <c r="L889" s="31"/>
    </row>
    <row r="890" spans="1:13" s="9" customFormat="1" ht="15" hidden="1" x14ac:dyDescent="0.25">
      <c r="A890" s="51"/>
      <c r="B890" s="52"/>
      <c r="C890" s="17"/>
      <c r="D890" s="25">
        <v>808</v>
      </c>
      <c r="E890" s="19">
        <f t="shared" si="173"/>
        <v>0</v>
      </c>
      <c r="F890" s="19"/>
      <c r="G890" s="19"/>
      <c r="H890" s="19"/>
      <c r="I890" s="19"/>
      <c r="J890" s="42"/>
      <c r="K890" s="31"/>
      <c r="L890" s="31"/>
    </row>
    <row r="891" spans="1:13" s="9" customFormat="1" ht="15" hidden="1" x14ac:dyDescent="0.25">
      <c r="A891" s="51"/>
      <c r="B891" s="52"/>
      <c r="C891" s="17"/>
      <c r="D891" s="25">
        <v>810</v>
      </c>
      <c r="E891" s="19">
        <f t="shared" si="173"/>
        <v>2587778.3613799997</v>
      </c>
      <c r="F891" s="19">
        <v>460617.98017</v>
      </c>
      <c r="G891" s="19">
        <v>475787.66103000002</v>
      </c>
      <c r="H891" s="19">
        <v>260677.90418000001</v>
      </c>
      <c r="I891" s="19">
        <v>421078.4</v>
      </c>
      <c r="J891" s="19">
        <v>323486.40000000002</v>
      </c>
      <c r="K891" s="19">
        <v>316730.40000000002</v>
      </c>
      <c r="L891" s="19">
        <f>K891*1.04</f>
        <v>329399.61600000004</v>
      </c>
    </row>
    <row r="892" spans="1:13" s="9" customFormat="1" ht="15" hidden="1" x14ac:dyDescent="0.25">
      <c r="A892" s="51"/>
      <c r="B892" s="52"/>
      <c r="C892" s="17"/>
      <c r="D892" s="36">
        <v>812</v>
      </c>
      <c r="E892" s="19">
        <f t="shared" si="173"/>
        <v>0</v>
      </c>
      <c r="F892" s="19"/>
      <c r="G892" s="19"/>
      <c r="H892" s="19"/>
      <c r="I892" s="19"/>
      <c r="J892" s="42"/>
      <c r="K892" s="31"/>
      <c r="L892" s="31"/>
    </row>
    <row r="893" spans="1:13" s="9" customFormat="1" ht="15" hidden="1" x14ac:dyDescent="0.25">
      <c r="A893" s="51"/>
      <c r="B893" s="52"/>
      <c r="C893" s="17"/>
      <c r="D893" s="25">
        <v>813</v>
      </c>
      <c r="E893" s="19">
        <f t="shared" si="173"/>
        <v>0</v>
      </c>
      <c r="F893" s="19"/>
      <c r="G893" s="19"/>
      <c r="H893" s="19"/>
      <c r="I893" s="19"/>
      <c r="J893" s="42"/>
      <c r="K893" s="31"/>
      <c r="L893" s="31"/>
    </row>
    <row r="894" spans="1:13" s="9" customFormat="1" ht="15" hidden="1" x14ac:dyDescent="0.25">
      <c r="A894" s="51"/>
      <c r="B894" s="52"/>
      <c r="C894" s="17"/>
      <c r="D894" s="25">
        <v>814</v>
      </c>
      <c r="E894" s="19">
        <f t="shared" si="173"/>
        <v>0</v>
      </c>
      <c r="F894" s="19"/>
      <c r="G894" s="19"/>
      <c r="H894" s="19"/>
      <c r="I894" s="19"/>
      <c r="J894" s="42"/>
      <c r="K894" s="31"/>
      <c r="L894" s="31"/>
    </row>
    <row r="895" spans="1:13" s="9" customFormat="1" ht="15" hidden="1" x14ac:dyDescent="0.25">
      <c r="A895" s="51"/>
      <c r="B895" s="52"/>
      <c r="C895" s="17"/>
      <c r="D895" s="25">
        <v>815</v>
      </c>
      <c r="E895" s="19">
        <f t="shared" si="173"/>
        <v>0</v>
      </c>
      <c r="F895" s="19"/>
      <c r="G895" s="19"/>
      <c r="H895" s="19"/>
      <c r="I895" s="19"/>
      <c r="J895" s="42"/>
      <c r="K895" s="31"/>
      <c r="L895" s="31"/>
    </row>
    <row r="896" spans="1:13" s="9" customFormat="1" ht="15" hidden="1" x14ac:dyDescent="0.25">
      <c r="A896" s="51"/>
      <c r="B896" s="52"/>
      <c r="C896" s="17"/>
      <c r="D896" s="25">
        <v>816</v>
      </c>
      <c r="E896" s="19">
        <f t="shared" si="173"/>
        <v>0</v>
      </c>
      <c r="F896" s="19"/>
      <c r="G896" s="19"/>
      <c r="H896" s="19"/>
      <c r="I896" s="19"/>
      <c r="J896" s="42"/>
      <c r="K896" s="31"/>
      <c r="L896" s="31"/>
    </row>
    <row r="897" spans="1:12" s="9" customFormat="1" ht="15" hidden="1" x14ac:dyDescent="0.25">
      <c r="A897" s="51"/>
      <c r="B897" s="52"/>
      <c r="C897" s="17"/>
      <c r="D897" s="25">
        <v>819</v>
      </c>
      <c r="E897" s="19">
        <f t="shared" si="173"/>
        <v>0</v>
      </c>
      <c r="F897" s="19"/>
      <c r="G897" s="19"/>
      <c r="H897" s="19"/>
      <c r="I897" s="19"/>
      <c r="J897" s="42"/>
      <c r="K897" s="31"/>
      <c r="L897" s="31"/>
    </row>
    <row r="898" spans="1:12" s="9" customFormat="1" ht="15" hidden="1" x14ac:dyDescent="0.25">
      <c r="A898" s="51"/>
      <c r="B898" s="52"/>
      <c r="C898" s="17"/>
      <c r="D898" s="25">
        <v>826</v>
      </c>
      <c r="E898" s="19">
        <f t="shared" si="173"/>
        <v>0</v>
      </c>
      <c r="F898" s="19"/>
      <c r="G898" s="19"/>
      <c r="H898" s="19"/>
      <c r="I898" s="19"/>
      <c r="J898" s="42"/>
      <c r="K898" s="31"/>
      <c r="L898" s="31"/>
    </row>
    <row r="899" spans="1:12" s="9" customFormat="1" ht="15" hidden="1" x14ac:dyDescent="0.25">
      <c r="A899" s="51"/>
      <c r="B899" s="52"/>
      <c r="C899" s="17"/>
      <c r="D899" s="25">
        <v>829</v>
      </c>
      <c r="E899" s="19">
        <f t="shared" si="173"/>
        <v>0</v>
      </c>
      <c r="F899" s="19"/>
      <c r="G899" s="19"/>
      <c r="H899" s="19"/>
      <c r="I899" s="19"/>
      <c r="J899" s="42"/>
      <c r="K899" s="31"/>
      <c r="L899" s="31"/>
    </row>
    <row r="900" spans="1:12" s="9" customFormat="1" ht="15" hidden="1" x14ac:dyDescent="0.25">
      <c r="A900" s="51"/>
      <c r="B900" s="52"/>
      <c r="C900" s="17"/>
      <c r="D900" s="25">
        <v>832</v>
      </c>
      <c r="E900" s="19">
        <f t="shared" si="173"/>
        <v>0</v>
      </c>
      <c r="F900" s="19"/>
      <c r="G900" s="19"/>
      <c r="H900" s="19"/>
      <c r="I900" s="19"/>
      <c r="J900" s="42"/>
      <c r="K900" s="31"/>
      <c r="L900" s="31"/>
    </row>
    <row r="901" spans="1:12" s="9" customFormat="1" ht="15" hidden="1" x14ac:dyDescent="0.25">
      <c r="A901" s="51"/>
      <c r="B901" s="52"/>
      <c r="C901" s="17"/>
      <c r="D901" s="25">
        <v>843</v>
      </c>
      <c r="E901" s="19">
        <f t="shared" si="173"/>
        <v>0</v>
      </c>
      <c r="F901" s="19"/>
      <c r="G901" s="19"/>
      <c r="H901" s="19"/>
      <c r="I901" s="19"/>
      <c r="J901" s="42"/>
      <c r="K901" s="31"/>
      <c r="L901" s="31"/>
    </row>
    <row r="902" spans="1:12" s="9" customFormat="1" ht="15" hidden="1" x14ac:dyDescent="0.25">
      <c r="A902" s="51"/>
      <c r="B902" s="52"/>
      <c r="C902" s="17"/>
      <c r="D902" s="25">
        <v>847</v>
      </c>
      <c r="E902" s="19">
        <f t="shared" si="173"/>
        <v>0</v>
      </c>
      <c r="F902" s="19"/>
      <c r="G902" s="19"/>
      <c r="H902" s="19"/>
      <c r="I902" s="19"/>
      <c r="J902" s="42"/>
      <c r="K902" s="31"/>
      <c r="L902" s="31"/>
    </row>
    <row r="903" spans="1:12" s="9" customFormat="1" ht="15" hidden="1" x14ac:dyDescent="0.25">
      <c r="A903" s="51"/>
      <c r="B903" s="52"/>
      <c r="C903" s="17"/>
      <c r="D903" s="25">
        <v>848</v>
      </c>
      <c r="E903" s="19">
        <f t="shared" si="173"/>
        <v>0</v>
      </c>
      <c r="F903" s="19"/>
      <c r="G903" s="19"/>
      <c r="H903" s="19"/>
      <c r="I903" s="19"/>
      <c r="J903" s="42"/>
      <c r="K903" s="31"/>
      <c r="L903" s="31"/>
    </row>
    <row r="904" spans="1:12" s="9" customFormat="1" ht="15" hidden="1" x14ac:dyDescent="0.25">
      <c r="A904" s="51"/>
      <c r="B904" s="52"/>
      <c r="C904" s="17"/>
      <c r="D904" s="25">
        <v>857</v>
      </c>
      <c r="E904" s="19">
        <f t="shared" si="173"/>
        <v>0</v>
      </c>
      <c r="F904" s="19"/>
      <c r="G904" s="19"/>
      <c r="H904" s="19"/>
      <c r="I904" s="19"/>
      <c r="J904" s="42"/>
      <c r="K904" s="31"/>
      <c r="L904" s="31"/>
    </row>
    <row r="905" spans="1:12" s="9" customFormat="1" ht="25.5" x14ac:dyDescent="0.25">
      <c r="A905" s="51"/>
      <c r="B905" s="52"/>
      <c r="C905" s="17" t="s">
        <v>109</v>
      </c>
      <c r="D905" s="25"/>
      <c r="E905" s="19">
        <f t="shared" si="173"/>
        <v>0</v>
      </c>
      <c r="F905" s="19">
        <v>0</v>
      </c>
      <c r="G905" s="19">
        <v>0</v>
      </c>
      <c r="H905" s="19">
        <v>0</v>
      </c>
      <c r="I905" s="19">
        <v>0</v>
      </c>
      <c r="J905" s="19">
        <v>0</v>
      </c>
      <c r="K905" s="19">
        <v>0</v>
      </c>
      <c r="L905" s="19">
        <v>0</v>
      </c>
    </row>
    <row r="906" spans="1:12" s="9" customFormat="1" ht="25.5" x14ac:dyDescent="0.25">
      <c r="A906" s="51"/>
      <c r="B906" s="52"/>
      <c r="C906" s="17" t="s">
        <v>110</v>
      </c>
      <c r="D906" s="25"/>
      <c r="E906" s="19">
        <f t="shared" si="173"/>
        <v>0</v>
      </c>
      <c r="F906" s="19">
        <v>0</v>
      </c>
      <c r="G906" s="19">
        <v>0</v>
      </c>
      <c r="H906" s="19">
        <v>0</v>
      </c>
      <c r="I906" s="19">
        <v>0</v>
      </c>
      <c r="J906" s="19">
        <v>0</v>
      </c>
      <c r="K906" s="19">
        <v>0</v>
      </c>
      <c r="L906" s="19">
        <v>0</v>
      </c>
    </row>
    <row r="907" spans="1:12" s="9" customFormat="1" ht="38.25" x14ac:dyDescent="0.25">
      <c r="A907" s="51"/>
      <c r="B907" s="52"/>
      <c r="C907" s="17" t="s">
        <v>111</v>
      </c>
      <c r="D907" s="25"/>
      <c r="E907" s="19">
        <f t="shared" si="173"/>
        <v>0</v>
      </c>
      <c r="F907" s="19">
        <v>0</v>
      </c>
      <c r="G907" s="19">
        <v>0</v>
      </c>
      <c r="H907" s="19">
        <v>0</v>
      </c>
      <c r="I907" s="19">
        <v>0</v>
      </c>
      <c r="J907" s="19">
        <v>0</v>
      </c>
      <c r="K907" s="19">
        <v>0</v>
      </c>
      <c r="L907" s="19">
        <v>0</v>
      </c>
    </row>
    <row r="908" spans="1:12" s="9" customFormat="1" ht="15" x14ac:dyDescent="0.25">
      <c r="A908" s="51" t="s">
        <v>22</v>
      </c>
      <c r="B908" s="52" t="s">
        <v>130</v>
      </c>
      <c r="C908" s="17" t="s">
        <v>103</v>
      </c>
      <c r="D908" s="25"/>
      <c r="E908" s="19">
        <f>SUM(F908:L908)</f>
        <v>548893.66171000001</v>
      </c>
      <c r="F908" s="19">
        <f t="shared" ref="F908:L908" si="175">F909+F911</f>
        <v>94134.804189999995</v>
      </c>
      <c r="G908" s="19">
        <f t="shared" si="175"/>
        <v>46546.238969999999</v>
      </c>
      <c r="H908" s="19">
        <f t="shared" si="175"/>
        <v>100845</v>
      </c>
      <c r="I908" s="19">
        <f t="shared" si="175"/>
        <v>207367.61855000001</v>
      </c>
      <c r="J908" s="19">
        <f t="shared" si="175"/>
        <v>100000</v>
      </c>
      <c r="K908" s="19">
        <f t="shared" si="175"/>
        <v>0</v>
      </c>
      <c r="L908" s="19">
        <f t="shared" si="175"/>
        <v>0</v>
      </c>
    </row>
    <row r="909" spans="1:12" s="9" customFormat="1" ht="38.25" x14ac:dyDescent="0.25">
      <c r="A909" s="51"/>
      <c r="B909" s="52"/>
      <c r="C909" s="17" t="s">
        <v>105</v>
      </c>
      <c r="D909" s="25"/>
      <c r="E909" s="19">
        <f t="shared" ref="E909:E931" si="176">SUM(F909:L909)</f>
        <v>548893.66171000001</v>
      </c>
      <c r="F909" s="19">
        <f t="shared" ref="F909:L909" si="177">F910+F912+F929+F930+F931</f>
        <v>94134.804189999995</v>
      </c>
      <c r="G909" s="19">
        <f t="shared" si="177"/>
        <v>46546.238969999999</v>
      </c>
      <c r="H909" s="19">
        <f t="shared" si="177"/>
        <v>100845</v>
      </c>
      <c r="I909" s="19">
        <f t="shared" si="177"/>
        <v>207367.61855000001</v>
      </c>
      <c r="J909" s="19">
        <f t="shared" si="177"/>
        <v>100000</v>
      </c>
      <c r="K909" s="19">
        <f t="shared" si="177"/>
        <v>0</v>
      </c>
      <c r="L909" s="19">
        <f t="shared" si="177"/>
        <v>0</v>
      </c>
    </row>
    <row r="910" spans="1:12" s="9" customFormat="1" ht="25.5" x14ac:dyDescent="0.25">
      <c r="A910" s="51"/>
      <c r="B910" s="52"/>
      <c r="C910" s="17" t="s">
        <v>106</v>
      </c>
      <c r="D910" s="25"/>
      <c r="E910" s="19">
        <f t="shared" si="176"/>
        <v>0</v>
      </c>
      <c r="F910" s="19">
        <v>0</v>
      </c>
      <c r="G910" s="19">
        <v>0</v>
      </c>
      <c r="H910" s="19">
        <v>0</v>
      </c>
      <c r="I910" s="19">
        <v>0</v>
      </c>
      <c r="J910" s="19">
        <v>0</v>
      </c>
      <c r="K910" s="19">
        <v>0</v>
      </c>
      <c r="L910" s="19">
        <v>0</v>
      </c>
    </row>
    <row r="911" spans="1:12" s="9" customFormat="1" ht="51" x14ac:dyDescent="0.25">
      <c r="A911" s="51"/>
      <c r="B911" s="52"/>
      <c r="C911" s="17" t="s">
        <v>107</v>
      </c>
      <c r="D911" s="25"/>
      <c r="E911" s="19">
        <f t="shared" si="176"/>
        <v>0</v>
      </c>
      <c r="F911" s="19">
        <v>0</v>
      </c>
      <c r="G911" s="19">
        <v>0</v>
      </c>
      <c r="H911" s="19">
        <v>0</v>
      </c>
      <c r="I911" s="19">
        <v>0</v>
      </c>
      <c r="J911" s="19">
        <v>0</v>
      </c>
      <c r="K911" s="19">
        <v>0</v>
      </c>
      <c r="L911" s="19">
        <v>0</v>
      </c>
    </row>
    <row r="912" spans="1:12" s="9" customFormat="1" ht="25.5" x14ac:dyDescent="0.25">
      <c r="A912" s="51"/>
      <c r="B912" s="52"/>
      <c r="C912" s="17" t="s">
        <v>108</v>
      </c>
      <c r="D912" s="38">
        <v>810</v>
      </c>
      <c r="E912" s="19">
        <f t="shared" si="176"/>
        <v>548893.66171000001</v>
      </c>
      <c r="F912" s="19">
        <f>SUM(F913:F928)</f>
        <v>94134.804189999995</v>
      </c>
      <c r="G912" s="19">
        <f>SUM(G913:G928)</f>
        <v>46546.238969999999</v>
      </c>
      <c r="H912" s="19">
        <f>SUM(H913:H928)</f>
        <v>100845</v>
      </c>
      <c r="I912" s="19">
        <v>207367.61855000001</v>
      </c>
      <c r="J912" s="19">
        <v>100000</v>
      </c>
      <c r="K912" s="19"/>
      <c r="L912" s="19"/>
    </row>
    <row r="913" spans="1:12" s="9" customFormat="1" ht="15" hidden="1" x14ac:dyDescent="0.25">
      <c r="A913" s="51"/>
      <c r="B913" s="52"/>
      <c r="C913" s="17"/>
      <c r="D913" s="25">
        <v>804</v>
      </c>
      <c r="E913" s="19">
        <f t="shared" si="176"/>
        <v>0</v>
      </c>
      <c r="F913" s="19"/>
      <c r="G913" s="19"/>
      <c r="H913" s="19"/>
      <c r="I913" s="19"/>
      <c r="J913" s="31"/>
      <c r="K913" s="31"/>
      <c r="L913" s="31"/>
    </row>
    <row r="914" spans="1:12" s="9" customFormat="1" ht="15" hidden="1" x14ac:dyDescent="0.25">
      <c r="A914" s="51"/>
      <c r="B914" s="52"/>
      <c r="C914" s="17"/>
      <c r="D914" s="25">
        <v>808</v>
      </c>
      <c r="E914" s="19">
        <f t="shared" si="176"/>
        <v>0</v>
      </c>
      <c r="F914" s="19"/>
      <c r="G914" s="19"/>
      <c r="H914" s="19"/>
      <c r="I914" s="19"/>
      <c r="J914" s="31"/>
      <c r="K914" s="31"/>
      <c r="L914" s="31"/>
    </row>
    <row r="915" spans="1:12" s="9" customFormat="1" ht="15" hidden="1" x14ac:dyDescent="0.25">
      <c r="A915" s="51"/>
      <c r="B915" s="52"/>
      <c r="C915" s="17"/>
      <c r="D915" s="25">
        <v>810</v>
      </c>
      <c r="E915" s="19">
        <f t="shared" si="176"/>
        <v>1072584.743633392</v>
      </c>
      <c r="F915" s="19">
        <v>94134.804189999995</v>
      </c>
      <c r="G915" s="19">
        <v>46546.238969999999</v>
      </c>
      <c r="H915" s="19">
        <v>100845</v>
      </c>
      <c r="I915" s="19">
        <v>195706.05106999999</v>
      </c>
      <c r="J915" s="19">
        <v>203534.29311999999</v>
      </c>
      <c r="K915" s="19">
        <f>J915*1.04</f>
        <v>211675.66484479999</v>
      </c>
      <c r="L915" s="19">
        <f>K915*1.04</f>
        <v>220142.69143859201</v>
      </c>
    </row>
    <row r="916" spans="1:12" s="9" customFormat="1" ht="15" hidden="1" x14ac:dyDescent="0.25">
      <c r="A916" s="51"/>
      <c r="B916" s="52"/>
      <c r="C916" s="17"/>
      <c r="D916" s="36">
        <v>812</v>
      </c>
      <c r="E916" s="19">
        <f t="shared" si="176"/>
        <v>0</v>
      </c>
      <c r="F916" s="19"/>
      <c r="G916" s="19"/>
      <c r="H916" s="19"/>
      <c r="I916" s="19"/>
      <c r="J916" s="31"/>
      <c r="K916" s="31"/>
      <c r="L916" s="31"/>
    </row>
    <row r="917" spans="1:12" s="9" customFormat="1" ht="15" hidden="1" x14ac:dyDescent="0.25">
      <c r="A917" s="51"/>
      <c r="B917" s="52"/>
      <c r="C917" s="17"/>
      <c r="D917" s="25">
        <v>813</v>
      </c>
      <c r="E917" s="19">
        <f t="shared" si="176"/>
        <v>0</v>
      </c>
      <c r="F917" s="19"/>
      <c r="G917" s="19"/>
      <c r="H917" s="19"/>
      <c r="I917" s="19"/>
      <c r="J917" s="31"/>
      <c r="K917" s="31"/>
      <c r="L917" s="31"/>
    </row>
    <row r="918" spans="1:12" s="9" customFormat="1" ht="15" hidden="1" x14ac:dyDescent="0.25">
      <c r="A918" s="51"/>
      <c r="B918" s="52"/>
      <c r="C918" s="17"/>
      <c r="D918" s="25">
        <v>814</v>
      </c>
      <c r="E918" s="19">
        <f t="shared" si="176"/>
        <v>0</v>
      </c>
      <c r="F918" s="19"/>
      <c r="G918" s="19"/>
      <c r="H918" s="19"/>
      <c r="I918" s="19"/>
      <c r="J918" s="31"/>
      <c r="K918" s="31"/>
      <c r="L918" s="31"/>
    </row>
    <row r="919" spans="1:12" s="9" customFormat="1" ht="15" hidden="1" x14ac:dyDescent="0.25">
      <c r="A919" s="51"/>
      <c r="B919" s="52"/>
      <c r="C919" s="17"/>
      <c r="D919" s="25">
        <v>815</v>
      </c>
      <c r="E919" s="19">
        <f t="shared" si="176"/>
        <v>0</v>
      </c>
      <c r="F919" s="19"/>
      <c r="G919" s="19"/>
      <c r="H919" s="19"/>
      <c r="I919" s="19"/>
      <c r="J919" s="31"/>
      <c r="K919" s="31"/>
      <c r="L919" s="31"/>
    </row>
    <row r="920" spans="1:12" s="9" customFormat="1" ht="15" hidden="1" x14ac:dyDescent="0.25">
      <c r="A920" s="51"/>
      <c r="B920" s="52"/>
      <c r="C920" s="17"/>
      <c r="D920" s="25">
        <v>816</v>
      </c>
      <c r="E920" s="19">
        <f t="shared" si="176"/>
        <v>0</v>
      </c>
      <c r="F920" s="19"/>
      <c r="G920" s="19"/>
      <c r="H920" s="19"/>
      <c r="I920" s="19"/>
      <c r="J920" s="31"/>
      <c r="K920" s="31"/>
      <c r="L920" s="31"/>
    </row>
    <row r="921" spans="1:12" s="9" customFormat="1" ht="15" hidden="1" x14ac:dyDescent="0.25">
      <c r="A921" s="51"/>
      <c r="B921" s="52"/>
      <c r="C921" s="17"/>
      <c r="D921" s="25">
        <v>819</v>
      </c>
      <c r="E921" s="19">
        <f t="shared" si="176"/>
        <v>0</v>
      </c>
      <c r="F921" s="19"/>
      <c r="G921" s="19"/>
      <c r="H921" s="19"/>
      <c r="I921" s="19"/>
      <c r="J921" s="31"/>
      <c r="K921" s="31"/>
      <c r="L921" s="31"/>
    </row>
    <row r="922" spans="1:12" s="9" customFormat="1" ht="15" hidden="1" x14ac:dyDescent="0.25">
      <c r="A922" s="51"/>
      <c r="B922" s="52"/>
      <c r="C922" s="17"/>
      <c r="D922" s="25">
        <v>826</v>
      </c>
      <c r="E922" s="19">
        <f t="shared" si="176"/>
        <v>0</v>
      </c>
      <c r="F922" s="19"/>
      <c r="G922" s="19"/>
      <c r="H922" s="19"/>
      <c r="I922" s="19"/>
      <c r="J922" s="31"/>
      <c r="K922" s="31"/>
      <c r="L922" s="31"/>
    </row>
    <row r="923" spans="1:12" s="9" customFormat="1" ht="15" hidden="1" x14ac:dyDescent="0.25">
      <c r="A923" s="51"/>
      <c r="B923" s="52"/>
      <c r="C923" s="17"/>
      <c r="D923" s="25">
        <v>829</v>
      </c>
      <c r="E923" s="19">
        <f t="shared" si="176"/>
        <v>0</v>
      </c>
      <c r="F923" s="19"/>
      <c r="G923" s="19"/>
      <c r="H923" s="19"/>
      <c r="I923" s="19"/>
      <c r="J923" s="31"/>
      <c r="K923" s="31"/>
      <c r="L923" s="31"/>
    </row>
    <row r="924" spans="1:12" s="9" customFormat="1" ht="15" hidden="1" x14ac:dyDescent="0.25">
      <c r="A924" s="51"/>
      <c r="B924" s="52"/>
      <c r="C924" s="17"/>
      <c r="D924" s="25">
        <v>832</v>
      </c>
      <c r="E924" s="19">
        <f t="shared" si="176"/>
        <v>0</v>
      </c>
      <c r="F924" s="19"/>
      <c r="G924" s="19"/>
      <c r="H924" s="19"/>
      <c r="I924" s="19"/>
      <c r="J924" s="31"/>
      <c r="K924" s="31"/>
      <c r="L924" s="31"/>
    </row>
    <row r="925" spans="1:12" s="9" customFormat="1" ht="15" hidden="1" x14ac:dyDescent="0.25">
      <c r="A925" s="51"/>
      <c r="B925" s="52"/>
      <c r="C925" s="17"/>
      <c r="D925" s="25">
        <v>843</v>
      </c>
      <c r="E925" s="19">
        <f t="shared" si="176"/>
        <v>0</v>
      </c>
      <c r="F925" s="19"/>
      <c r="G925" s="19"/>
      <c r="H925" s="19"/>
      <c r="I925" s="19"/>
      <c r="J925" s="31"/>
      <c r="K925" s="31"/>
      <c r="L925" s="31"/>
    </row>
    <row r="926" spans="1:12" s="9" customFormat="1" ht="15" hidden="1" x14ac:dyDescent="0.25">
      <c r="A926" s="51"/>
      <c r="B926" s="52"/>
      <c r="C926" s="17"/>
      <c r="D926" s="25">
        <v>847</v>
      </c>
      <c r="E926" s="19">
        <f t="shared" si="176"/>
        <v>0</v>
      </c>
      <c r="F926" s="19"/>
      <c r="G926" s="19"/>
      <c r="H926" s="19"/>
      <c r="I926" s="19"/>
      <c r="J926" s="31"/>
      <c r="K926" s="31"/>
      <c r="L926" s="31"/>
    </row>
    <row r="927" spans="1:12" s="9" customFormat="1" ht="15" hidden="1" x14ac:dyDescent="0.25">
      <c r="A927" s="51"/>
      <c r="B927" s="52"/>
      <c r="C927" s="17"/>
      <c r="D927" s="25">
        <v>848</v>
      </c>
      <c r="E927" s="19">
        <f t="shared" si="176"/>
        <v>0</v>
      </c>
      <c r="F927" s="19"/>
      <c r="G927" s="19"/>
      <c r="H927" s="19"/>
      <c r="I927" s="19"/>
      <c r="J927" s="31"/>
      <c r="K927" s="31"/>
      <c r="L927" s="31"/>
    </row>
    <row r="928" spans="1:12" s="9" customFormat="1" ht="15" hidden="1" x14ac:dyDescent="0.25">
      <c r="A928" s="51"/>
      <c r="B928" s="52"/>
      <c r="C928" s="17"/>
      <c r="D928" s="25">
        <v>857</v>
      </c>
      <c r="E928" s="19">
        <f t="shared" si="176"/>
        <v>0</v>
      </c>
      <c r="F928" s="19"/>
      <c r="G928" s="19"/>
      <c r="H928" s="19"/>
      <c r="I928" s="19"/>
      <c r="J928" s="31"/>
      <c r="K928" s="31"/>
      <c r="L928" s="31"/>
    </row>
    <row r="929" spans="1:12" s="9" customFormat="1" ht="25.5" x14ac:dyDescent="0.25">
      <c r="A929" s="51"/>
      <c r="B929" s="52"/>
      <c r="C929" s="17" t="s">
        <v>109</v>
      </c>
      <c r="D929" s="25"/>
      <c r="E929" s="19">
        <f t="shared" si="176"/>
        <v>0</v>
      </c>
      <c r="F929" s="19">
        <v>0</v>
      </c>
      <c r="G929" s="19">
        <v>0</v>
      </c>
      <c r="H929" s="19">
        <v>0</v>
      </c>
      <c r="I929" s="19">
        <v>0</v>
      </c>
      <c r="J929" s="19">
        <v>0</v>
      </c>
      <c r="K929" s="19">
        <v>0</v>
      </c>
      <c r="L929" s="19">
        <v>0</v>
      </c>
    </row>
    <row r="930" spans="1:12" s="9" customFormat="1" ht="25.5" x14ac:dyDescent="0.25">
      <c r="A930" s="51"/>
      <c r="B930" s="52"/>
      <c r="C930" s="17" t="s">
        <v>110</v>
      </c>
      <c r="D930" s="25"/>
      <c r="E930" s="19">
        <f t="shared" si="176"/>
        <v>0</v>
      </c>
      <c r="F930" s="19">
        <v>0</v>
      </c>
      <c r="G930" s="19">
        <v>0</v>
      </c>
      <c r="H930" s="19">
        <v>0</v>
      </c>
      <c r="I930" s="19">
        <v>0</v>
      </c>
      <c r="J930" s="19">
        <v>0</v>
      </c>
      <c r="K930" s="19">
        <v>0</v>
      </c>
      <c r="L930" s="19">
        <v>0</v>
      </c>
    </row>
    <row r="931" spans="1:12" s="9" customFormat="1" ht="38.25" x14ac:dyDescent="0.25">
      <c r="A931" s="51"/>
      <c r="B931" s="52"/>
      <c r="C931" s="17" t="s">
        <v>111</v>
      </c>
      <c r="D931" s="25"/>
      <c r="E931" s="19">
        <f t="shared" si="176"/>
        <v>0</v>
      </c>
      <c r="F931" s="19">
        <v>0</v>
      </c>
      <c r="G931" s="19">
        <v>0</v>
      </c>
      <c r="H931" s="19">
        <v>0</v>
      </c>
      <c r="I931" s="19">
        <v>0</v>
      </c>
      <c r="J931" s="19">
        <v>0</v>
      </c>
      <c r="K931" s="19">
        <v>0</v>
      </c>
      <c r="L931" s="19">
        <v>0</v>
      </c>
    </row>
    <row r="932" spans="1:12" s="9" customFormat="1" ht="15" x14ac:dyDescent="0.25">
      <c r="A932" s="51" t="s">
        <v>23</v>
      </c>
      <c r="B932" s="62" t="s">
        <v>137</v>
      </c>
      <c r="C932" s="17" t="s">
        <v>103</v>
      </c>
      <c r="D932" s="19"/>
      <c r="E932" s="19">
        <f>SUM(F932:L932)</f>
        <v>511331.58199999999</v>
      </c>
      <c r="F932" s="19">
        <f t="shared" ref="F932:L932" si="178">F933+F935</f>
        <v>8875.74</v>
      </c>
      <c r="G932" s="19">
        <f t="shared" si="178"/>
        <v>23900.632000000001</v>
      </c>
      <c r="H932" s="19">
        <f t="shared" si="178"/>
        <v>84043.76</v>
      </c>
      <c r="I932" s="19">
        <f t="shared" si="178"/>
        <v>394511.45</v>
      </c>
      <c r="J932" s="19">
        <f t="shared" si="178"/>
        <v>0</v>
      </c>
      <c r="K932" s="19">
        <f t="shared" si="178"/>
        <v>0</v>
      </c>
      <c r="L932" s="19">
        <f t="shared" si="178"/>
        <v>0</v>
      </c>
    </row>
    <row r="933" spans="1:12" s="9" customFormat="1" ht="38.25" x14ac:dyDescent="0.25">
      <c r="A933" s="51"/>
      <c r="B933" s="62"/>
      <c r="C933" s="17" t="s">
        <v>105</v>
      </c>
      <c r="D933" s="19"/>
      <c r="E933" s="19">
        <f t="shared" ref="E933:E955" si="179">SUM(F933:L933)</f>
        <v>511331.58199999999</v>
      </c>
      <c r="F933" s="19">
        <f t="shared" ref="F933:L933" si="180">F934+F936+F953+F954+F955</f>
        <v>8875.74</v>
      </c>
      <c r="G933" s="19">
        <f t="shared" si="180"/>
        <v>23900.632000000001</v>
      </c>
      <c r="H933" s="19">
        <f t="shared" si="180"/>
        <v>84043.76</v>
      </c>
      <c r="I933" s="19">
        <f t="shared" si="180"/>
        <v>394511.45</v>
      </c>
      <c r="J933" s="19">
        <f t="shared" si="180"/>
        <v>0</v>
      </c>
      <c r="K933" s="19">
        <f t="shared" si="180"/>
        <v>0</v>
      </c>
      <c r="L933" s="19">
        <f t="shared" si="180"/>
        <v>0</v>
      </c>
    </row>
    <row r="934" spans="1:12" s="9" customFormat="1" ht="25.5" x14ac:dyDescent="0.25">
      <c r="A934" s="51"/>
      <c r="B934" s="62"/>
      <c r="C934" s="17" t="s">
        <v>106</v>
      </c>
      <c r="D934" s="25"/>
      <c r="E934" s="19">
        <f t="shared" si="179"/>
        <v>0</v>
      </c>
      <c r="F934" s="19">
        <v>0</v>
      </c>
      <c r="G934" s="19">
        <v>0</v>
      </c>
      <c r="H934" s="19">
        <v>0</v>
      </c>
      <c r="I934" s="19">
        <v>0</v>
      </c>
      <c r="J934" s="19">
        <v>0</v>
      </c>
      <c r="K934" s="19">
        <v>0</v>
      </c>
      <c r="L934" s="19">
        <v>0</v>
      </c>
    </row>
    <row r="935" spans="1:12" s="9" customFormat="1" ht="51" x14ac:dyDescent="0.25">
      <c r="A935" s="51"/>
      <c r="B935" s="62"/>
      <c r="C935" s="17" t="s">
        <v>107</v>
      </c>
      <c r="D935" s="25"/>
      <c r="E935" s="19">
        <f t="shared" si="179"/>
        <v>0</v>
      </c>
      <c r="F935" s="19">
        <v>0</v>
      </c>
      <c r="G935" s="19">
        <v>0</v>
      </c>
      <c r="H935" s="19">
        <v>0</v>
      </c>
      <c r="I935" s="19">
        <v>0</v>
      </c>
      <c r="J935" s="19">
        <v>0</v>
      </c>
      <c r="K935" s="19">
        <v>0</v>
      </c>
      <c r="L935" s="19">
        <v>0</v>
      </c>
    </row>
    <row r="936" spans="1:12" s="9" customFormat="1" ht="25.5" x14ac:dyDescent="0.25">
      <c r="A936" s="51"/>
      <c r="B936" s="62"/>
      <c r="C936" s="17" t="s">
        <v>108</v>
      </c>
      <c r="D936" s="38">
        <v>843</v>
      </c>
      <c r="E936" s="19">
        <f>SUM(F936:L936)</f>
        <v>511331.58199999999</v>
      </c>
      <c r="F936" s="19">
        <f t="shared" ref="F936:L936" si="181">SUM(F937:F952)</f>
        <v>8875.74</v>
      </c>
      <c r="G936" s="19">
        <f t="shared" si="181"/>
        <v>23900.632000000001</v>
      </c>
      <c r="H936" s="19">
        <f t="shared" si="181"/>
        <v>84043.76</v>
      </c>
      <c r="I936" s="19">
        <v>394511.45</v>
      </c>
      <c r="J936" s="19">
        <f t="shared" si="181"/>
        <v>0</v>
      </c>
      <c r="K936" s="19">
        <f t="shared" si="181"/>
        <v>0</v>
      </c>
      <c r="L936" s="19">
        <f t="shared" si="181"/>
        <v>0</v>
      </c>
    </row>
    <row r="937" spans="1:12" s="9" customFormat="1" ht="15" hidden="1" x14ac:dyDescent="0.25">
      <c r="A937" s="51"/>
      <c r="B937" s="62"/>
      <c r="C937" s="17"/>
      <c r="D937" s="25">
        <v>804</v>
      </c>
      <c r="E937" s="19">
        <f t="shared" si="179"/>
        <v>0</v>
      </c>
      <c r="F937" s="19"/>
      <c r="G937" s="19"/>
      <c r="H937" s="19"/>
      <c r="I937" s="19"/>
      <c r="J937" s="19"/>
      <c r="K937" s="19"/>
      <c r="L937" s="19"/>
    </row>
    <row r="938" spans="1:12" s="9" customFormat="1" ht="15" hidden="1" x14ac:dyDescent="0.25">
      <c r="A938" s="51"/>
      <c r="B938" s="62"/>
      <c r="C938" s="17"/>
      <c r="D938" s="25">
        <v>808</v>
      </c>
      <c r="E938" s="19">
        <f t="shared" si="179"/>
        <v>0</v>
      </c>
      <c r="F938" s="19"/>
      <c r="G938" s="19"/>
      <c r="H938" s="19"/>
      <c r="I938" s="19"/>
      <c r="J938" s="19"/>
      <c r="K938" s="19"/>
      <c r="L938" s="19"/>
    </row>
    <row r="939" spans="1:12" s="9" customFormat="1" ht="15" hidden="1" x14ac:dyDescent="0.25">
      <c r="A939" s="51"/>
      <c r="B939" s="62"/>
      <c r="C939" s="17"/>
      <c r="D939" s="25">
        <v>810</v>
      </c>
      <c r="E939" s="19">
        <f t="shared" si="179"/>
        <v>0</v>
      </c>
      <c r="F939" s="19"/>
      <c r="G939" s="19"/>
      <c r="H939" s="19"/>
      <c r="I939" s="19"/>
      <c r="J939" s="19"/>
      <c r="K939" s="19"/>
      <c r="L939" s="19"/>
    </row>
    <row r="940" spans="1:12" s="9" customFormat="1" ht="15" hidden="1" x14ac:dyDescent="0.25">
      <c r="A940" s="51"/>
      <c r="B940" s="62"/>
      <c r="C940" s="17"/>
      <c r="D940" s="36">
        <v>812</v>
      </c>
      <c r="E940" s="19">
        <f t="shared" si="179"/>
        <v>0</v>
      </c>
      <c r="F940" s="19"/>
      <c r="G940" s="19"/>
      <c r="H940" s="19"/>
      <c r="I940" s="19"/>
      <c r="J940" s="19"/>
      <c r="K940" s="19"/>
      <c r="L940" s="19"/>
    </row>
    <row r="941" spans="1:12" s="9" customFormat="1" ht="15" hidden="1" x14ac:dyDescent="0.25">
      <c r="A941" s="51"/>
      <c r="B941" s="62"/>
      <c r="C941" s="17"/>
      <c r="D941" s="25">
        <v>813</v>
      </c>
      <c r="E941" s="19">
        <f t="shared" si="179"/>
        <v>0</v>
      </c>
      <c r="F941" s="19"/>
      <c r="G941" s="19"/>
      <c r="H941" s="19"/>
      <c r="I941" s="19"/>
      <c r="J941" s="19"/>
      <c r="K941" s="19"/>
      <c r="L941" s="19"/>
    </row>
    <row r="942" spans="1:12" s="9" customFormat="1" ht="15" hidden="1" x14ac:dyDescent="0.25">
      <c r="A942" s="51"/>
      <c r="B942" s="62"/>
      <c r="C942" s="17"/>
      <c r="D942" s="25">
        <v>814</v>
      </c>
      <c r="E942" s="19">
        <f t="shared" si="179"/>
        <v>0</v>
      </c>
      <c r="F942" s="19"/>
      <c r="G942" s="19"/>
      <c r="H942" s="19"/>
      <c r="I942" s="19"/>
      <c r="J942" s="19"/>
      <c r="K942" s="19"/>
      <c r="L942" s="19"/>
    </row>
    <row r="943" spans="1:12" s="9" customFormat="1" ht="15" hidden="1" x14ac:dyDescent="0.25">
      <c r="A943" s="51"/>
      <c r="B943" s="62"/>
      <c r="C943" s="17"/>
      <c r="D943" s="25">
        <v>815</v>
      </c>
      <c r="E943" s="19">
        <f t="shared" si="179"/>
        <v>0</v>
      </c>
      <c r="F943" s="19"/>
      <c r="G943" s="19"/>
      <c r="H943" s="19"/>
      <c r="I943" s="19"/>
      <c r="J943" s="19"/>
      <c r="K943" s="19"/>
      <c r="L943" s="19"/>
    </row>
    <row r="944" spans="1:12" s="9" customFormat="1" ht="15" hidden="1" x14ac:dyDescent="0.25">
      <c r="A944" s="51"/>
      <c r="B944" s="62"/>
      <c r="C944" s="17"/>
      <c r="D944" s="25">
        <v>816</v>
      </c>
      <c r="E944" s="19">
        <f t="shared" si="179"/>
        <v>0</v>
      </c>
      <c r="F944" s="19"/>
      <c r="G944" s="19"/>
      <c r="H944" s="19"/>
      <c r="I944" s="19"/>
      <c r="J944" s="19"/>
      <c r="K944" s="19"/>
      <c r="L944" s="19"/>
    </row>
    <row r="945" spans="1:13" s="9" customFormat="1" ht="15" hidden="1" x14ac:dyDescent="0.25">
      <c r="A945" s="51"/>
      <c r="B945" s="62"/>
      <c r="C945" s="17"/>
      <c r="D945" s="25">
        <v>819</v>
      </c>
      <c r="E945" s="19">
        <f t="shared" si="179"/>
        <v>0</v>
      </c>
      <c r="F945" s="19"/>
      <c r="G945" s="19"/>
      <c r="H945" s="19"/>
      <c r="I945" s="19"/>
      <c r="J945" s="19"/>
      <c r="K945" s="19"/>
      <c r="L945" s="19"/>
    </row>
    <row r="946" spans="1:13" s="9" customFormat="1" ht="15" hidden="1" x14ac:dyDescent="0.25">
      <c r="A946" s="51"/>
      <c r="B946" s="62"/>
      <c r="C946" s="17"/>
      <c r="D946" s="25">
        <v>826</v>
      </c>
      <c r="E946" s="19">
        <f t="shared" si="179"/>
        <v>0</v>
      </c>
      <c r="F946" s="19"/>
      <c r="G946" s="19"/>
      <c r="H946" s="19"/>
      <c r="I946" s="19"/>
      <c r="J946" s="19"/>
      <c r="K946" s="19"/>
      <c r="L946" s="19"/>
    </row>
    <row r="947" spans="1:13" s="9" customFormat="1" ht="15" hidden="1" x14ac:dyDescent="0.25">
      <c r="A947" s="51"/>
      <c r="B947" s="62"/>
      <c r="C947" s="17"/>
      <c r="D947" s="25">
        <v>829</v>
      </c>
      <c r="E947" s="19">
        <f t="shared" si="179"/>
        <v>0</v>
      </c>
      <c r="F947" s="19"/>
      <c r="G947" s="19"/>
      <c r="H947" s="19"/>
      <c r="I947" s="19"/>
      <c r="J947" s="19"/>
      <c r="K947" s="19"/>
      <c r="L947" s="19"/>
    </row>
    <row r="948" spans="1:13" s="9" customFormat="1" ht="15" hidden="1" x14ac:dyDescent="0.25">
      <c r="A948" s="51"/>
      <c r="B948" s="62"/>
      <c r="C948" s="17"/>
      <c r="D948" s="25">
        <v>832</v>
      </c>
      <c r="E948" s="19">
        <f t="shared" si="179"/>
        <v>0</v>
      </c>
      <c r="F948" s="19"/>
      <c r="G948" s="19"/>
      <c r="H948" s="19"/>
      <c r="I948" s="19"/>
      <c r="J948" s="19"/>
      <c r="K948" s="19"/>
      <c r="L948" s="19"/>
    </row>
    <row r="949" spans="1:13" s="9" customFormat="1" ht="15" hidden="1" x14ac:dyDescent="0.25">
      <c r="A949" s="51"/>
      <c r="B949" s="62"/>
      <c r="C949" s="17"/>
      <c r="D949" s="25">
        <v>843</v>
      </c>
      <c r="E949" s="19">
        <f>F949</f>
        <v>8875.74</v>
      </c>
      <c r="F949" s="19">
        <v>8875.74</v>
      </c>
      <c r="G949" s="19">
        <v>23900.632000000001</v>
      </c>
      <c r="H949" s="19">
        <v>84043.76</v>
      </c>
      <c r="I949" s="19">
        <v>0</v>
      </c>
      <c r="J949" s="19">
        <v>0</v>
      </c>
      <c r="K949" s="19">
        <v>0</v>
      </c>
      <c r="L949" s="19">
        <v>0</v>
      </c>
    </row>
    <row r="950" spans="1:13" s="9" customFormat="1" ht="15" hidden="1" x14ac:dyDescent="0.25">
      <c r="A950" s="51"/>
      <c r="B950" s="62"/>
      <c r="C950" s="17"/>
      <c r="D950" s="25">
        <v>847</v>
      </c>
      <c r="E950" s="19">
        <f t="shared" si="179"/>
        <v>0</v>
      </c>
      <c r="F950" s="19"/>
      <c r="G950" s="19"/>
      <c r="H950" s="19"/>
      <c r="I950" s="19"/>
      <c r="J950" s="19"/>
      <c r="K950" s="19"/>
      <c r="L950" s="19"/>
    </row>
    <row r="951" spans="1:13" s="9" customFormat="1" ht="15" hidden="1" x14ac:dyDescent="0.25">
      <c r="A951" s="51"/>
      <c r="B951" s="62"/>
      <c r="C951" s="17"/>
      <c r="D951" s="25">
        <v>848</v>
      </c>
      <c r="E951" s="19">
        <f t="shared" si="179"/>
        <v>0</v>
      </c>
      <c r="F951" s="19"/>
      <c r="G951" s="19"/>
      <c r="H951" s="19"/>
      <c r="I951" s="19"/>
      <c r="J951" s="19"/>
      <c r="K951" s="19"/>
      <c r="L951" s="19"/>
    </row>
    <row r="952" spans="1:13" s="9" customFormat="1" ht="15" hidden="1" x14ac:dyDescent="0.25">
      <c r="A952" s="51"/>
      <c r="B952" s="62"/>
      <c r="C952" s="17"/>
      <c r="D952" s="25">
        <v>857</v>
      </c>
      <c r="E952" s="19">
        <f t="shared" si="179"/>
        <v>0</v>
      </c>
      <c r="F952" s="19"/>
      <c r="G952" s="19"/>
      <c r="H952" s="19"/>
      <c r="I952" s="19"/>
      <c r="J952" s="19"/>
      <c r="K952" s="19"/>
      <c r="L952" s="19"/>
    </row>
    <row r="953" spans="1:13" s="9" customFormat="1" ht="25.5" x14ac:dyDescent="0.25">
      <c r="A953" s="51"/>
      <c r="B953" s="62"/>
      <c r="C953" s="17" t="s">
        <v>109</v>
      </c>
      <c r="D953" s="25"/>
      <c r="E953" s="19">
        <f t="shared" si="179"/>
        <v>0</v>
      </c>
      <c r="F953" s="19">
        <v>0</v>
      </c>
      <c r="G953" s="19">
        <v>0</v>
      </c>
      <c r="H953" s="19">
        <v>0</v>
      </c>
      <c r="I953" s="19">
        <v>0</v>
      </c>
      <c r="J953" s="19">
        <v>0</v>
      </c>
      <c r="K953" s="19">
        <v>0</v>
      </c>
      <c r="L953" s="19">
        <v>0</v>
      </c>
    </row>
    <row r="954" spans="1:13" s="9" customFormat="1" ht="25.5" x14ac:dyDescent="0.25">
      <c r="A954" s="51"/>
      <c r="B954" s="62"/>
      <c r="C954" s="17" t="s">
        <v>110</v>
      </c>
      <c r="D954" s="25"/>
      <c r="E954" s="19">
        <f t="shared" si="179"/>
        <v>0</v>
      </c>
      <c r="F954" s="19">
        <v>0</v>
      </c>
      <c r="G954" s="19">
        <v>0</v>
      </c>
      <c r="H954" s="19">
        <v>0</v>
      </c>
      <c r="I954" s="19">
        <v>0</v>
      </c>
      <c r="J954" s="19">
        <v>0</v>
      </c>
      <c r="K954" s="19">
        <v>0</v>
      </c>
      <c r="L954" s="19">
        <v>0</v>
      </c>
    </row>
    <row r="955" spans="1:13" s="9" customFormat="1" ht="38.25" x14ac:dyDescent="0.25">
      <c r="A955" s="51"/>
      <c r="B955" s="62"/>
      <c r="C955" s="17" t="s">
        <v>111</v>
      </c>
      <c r="D955" s="25"/>
      <c r="E955" s="19">
        <f t="shared" si="179"/>
        <v>0</v>
      </c>
      <c r="F955" s="19">
        <v>0</v>
      </c>
      <c r="G955" s="19">
        <v>0</v>
      </c>
      <c r="H955" s="19">
        <v>0</v>
      </c>
      <c r="I955" s="19">
        <v>0</v>
      </c>
      <c r="J955" s="19">
        <v>0</v>
      </c>
      <c r="K955" s="19">
        <v>0</v>
      </c>
      <c r="L955" s="19">
        <v>0</v>
      </c>
    </row>
    <row r="956" spans="1:13" s="9" customFormat="1" ht="15" customHeight="1" x14ac:dyDescent="0.25">
      <c r="A956" s="53" t="s">
        <v>68</v>
      </c>
      <c r="B956" s="59" t="s">
        <v>69</v>
      </c>
      <c r="C956" s="17" t="s">
        <v>103</v>
      </c>
      <c r="D956" s="19"/>
      <c r="E956" s="19">
        <f>SUM(F956:L956)</f>
        <v>539504.88189000008</v>
      </c>
      <c r="F956" s="19">
        <f t="shared" ref="F956:L956" si="182">F957+F959</f>
        <v>2434.8214599999997</v>
      </c>
      <c r="G956" s="19">
        <f t="shared" si="182"/>
        <v>18400.532429999999</v>
      </c>
      <c r="H956" s="19">
        <f>H957+H959</f>
        <v>91713.818679999997</v>
      </c>
      <c r="I956" s="19">
        <f t="shared" si="182"/>
        <v>178566.03314000001</v>
      </c>
      <c r="J956" s="19">
        <f t="shared" si="182"/>
        <v>248389.67618000001</v>
      </c>
      <c r="K956" s="19">
        <f t="shared" si="182"/>
        <v>0</v>
      </c>
      <c r="L956" s="19">
        <f t="shared" si="182"/>
        <v>0</v>
      </c>
    </row>
    <row r="957" spans="1:13" s="9" customFormat="1" ht="38.25" x14ac:dyDescent="0.25">
      <c r="A957" s="54"/>
      <c r="B957" s="60"/>
      <c r="C957" s="17" t="s">
        <v>105</v>
      </c>
      <c r="D957" s="19"/>
      <c r="E957" s="19">
        <f>SUM(F957:L957)</f>
        <v>539504.88189000008</v>
      </c>
      <c r="F957" s="19">
        <f>F958+F960+F977+F978+F979</f>
        <v>2434.8214599999997</v>
      </c>
      <c r="G957" s="19">
        <f>G958+G960+G977+G978+G979</f>
        <v>18400.532429999999</v>
      </c>
      <c r="H957" s="19">
        <f>H960+H977+H978+H979+H980</f>
        <v>91713.818679999997</v>
      </c>
      <c r="I957" s="19">
        <f>I960+I977+I978+I979+I980</f>
        <v>178566.03314000001</v>
      </c>
      <c r="J957" s="19">
        <f>SUM(J958:J980)</f>
        <v>248389.67618000001</v>
      </c>
      <c r="K957" s="19">
        <f>SUM(K958:K980)</f>
        <v>0</v>
      </c>
      <c r="L957" s="19">
        <f>SUM(L958:L980)</f>
        <v>0</v>
      </c>
    </row>
    <row r="958" spans="1:13" s="9" customFormat="1" ht="25.5" x14ac:dyDescent="0.25">
      <c r="A958" s="54"/>
      <c r="B958" s="60"/>
      <c r="C958" s="17" t="s">
        <v>106</v>
      </c>
      <c r="D958" s="25"/>
      <c r="E958" s="19">
        <f t="shared" ref="E958:E979" si="183">SUM(F958:L958)</f>
        <v>0</v>
      </c>
      <c r="F958" s="19">
        <v>0</v>
      </c>
      <c r="G958" s="19">
        <v>0</v>
      </c>
      <c r="H958" s="19">
        <v>0</v>
      </c>
      <c r="I958" s="19">
        <v>0</v>
      </c>
      <c r="J958" s="19">
        <v>0</v>
      </c>
      <c r="K958" s="19">
        <v>0</v>
      </c>
      <c r="L958" s="19">
        <v>0</v>
      </c>
    </row>
    <row r="959" spans="1:13" s="9" customFormat="1" ht="51" x14ac:dyDescent="0.25">
      <c r="A959" s="54"/>
      <c r="B959" s="60"/>
      <c r="C959" s="17" t="s">
        <v>107</v>
      </c>
      <c r="D959" s="25"/>
      <c r="E959" s="19">
        <f t="shared" si="183"/>
        <v>0</v>
      </c>
      <c r="F959" s="19">
        <v>0</v>
      </c>
      <c r="G959" s="19">
        <v>0</v>
      </c>
      <c r="H959" s="19">
        <v>0</v>
      </c>
      <c r="I959" s="19">
        <v>0</v>
      </c>
      <c r="J959" s="19">
        <v>0</v>
      </c>
      <c r="K959" s="19">
        <v>0</v>
      </c>
      <c r="L959" s="19">
        <v>0</v>
      </c>
      <c r="M959" s="22"/>
    </row>
    <row r="960" spans="1:13" s="9" customFormat="1" ht="25.5" customHeight="1" x14ac:dyDescent="0.25">
      <c r="A960" s="54"/>
      <c r="B960" s="60"/>
      <c r="C960" s="17" t="s">
        <v>108</v>
      </c>
      <c r="D960" s="38">
        <v>810</v>
      </c>
      <c r="E960" s="19">
        <f>SUM(F960:L960)</f>
        <v>32023.961889999999</v>
      </c>
      <c r="F960" s="19">
        <f t="shared" ref="F960:L960" si="184">SUM(F961:F976)</f>
        <v>2386.1214599999998</v>
      </c>
      <c r="G960" s="19">
        <f t="shared" si="184"/>
        <v>18032.522430000001</v>
      </c>
      <c r="H960" s="19">
        <f t="shared" si="184"/>
        <v>11605.317999999999</v>
      </c>
      <c r="I960" s="19">
        <v>0</v>
      </c>
      <c r="J960" s="19">
        <f t="shared" si="184"/>
        <v>0</v>
      </c>
      <c r="K960" s="19">
        <f t="shared" si="184"/>
        <v>0</v>
      </c>
      <c r="L960" s="19">
        <f t="shared" si="184"/>
        <v>0</v>
      </c>
    </row>
    <row r="961" spans="1:12" s="9" customFormat="1" ht="15" hidden="1" customHeight="1" x14ac:dyDescent="0.25">
      <c r="A961" s="54"/>
      <c r="B961" s="60"/>
      <c r="C961" s="17"/>
      <c r="D961" s="25">
        <v>804</v>
      </c>
      <c r="E961" s="19">
        <f t="shared" si="183"/>
        <v>0</v>
      </c>
      <c r="F961" s="19"/>
      <c r="G961" s="19"/>
      <c r="H961" s="19"/>
      <c r="I961" s="19"/>
      <c r="J961" s="19"/>
      <c r="K961" s="19"/>
      <c r="L961" s="19"/>
    </row>
    <row r="962" spans="1:12" s="9" customFormat="1" ht="15" hidden="1" customHeight="1" x14ac:dyDescent="0.25">
      <c r="A962" s="54"/>
      <c r="B962" s="60"/>
      <c r="C962" s="17"/>
      <c r="D962" s="25">
        <v>808</v>
      </c>
      <c r="E962" s="19">
        <f t="shared" si="183"/>
        <v>0</v>
      </c>
      <c r="F962" s="19"/>
      <c r="G962" s="19"/>
      <c r="H962" s="19"/>
      <c r="I962" s="19"/>
      <c r="J962" s="19"/>
      <c r="K962" s="19"/>
      <c r="L962" s="19"/>
    </row>
    <row r="963" spans="1:12" s="9" customFormat="1" ht="15" hidden="1" customHeight="1" x14ac:dyDescent="0.25">
      <c r="A963" s="54"/>
      <c r="B963" s="60"/>
      <c r="C963" s="17"/>
      <c r="D963" s="25">
        <v>810</v>
      </c>
      <c r="E963" s="19">
        <f t="shared" si="183"/>
        <v>70023.961890000006</v>
      </c>
      <c r="F963" s="19">
        <v>2386.1214599999998</v>
      </c>
      <c r="G963" s="19">
        <v>18032.522430000001</v>
      </c>
      <c r="H963" s="19">
        <v>11605.317999999999</v>
      </c>
      <c r="I963" s="19">
        <v>38000</v>
      </c>
      <c r="J963" s="19">
        <v>0</v>
      </c>
      <c r="K963" s="19">
        <v>0</v>
      </c>
      <c r="L963" s="19">
        <v>0</v>
      </c>
    </row>
    <row r="964" spans="1:12" s="9" customFormat="1" ht="15" hidden="1" customHeight="1" x14ac:dyDescent="0.25">
      <c r="A964" s="54"/>
      <c r="B964" s="60"/>
      <c r="C964" s="17"/>
      <c r="D964" s="36">
        <v>812</v>
      </c>
      <c r="E964" s="19">
        <f t="shared" si="183"/>
        <v>0</v>
      </c>
      <c r="F964" s="19"/>
      <c r="G964" s="19"/>
      <c r="H964" s="19"/>
      <c r="I964" s="19"/>
      <c r="J964" s="19"/>
      <c r="K964" s="19"/>
      <c r="L964" s="19"/>
    </row>
    <row r="965" spans="1:12" s="9" customFormat="1" ht="15" hidden="1" customHeight="1" x14ac:dyDescent="0.25">
      <c r="A965" s="54"/>
      <c r="B965" s="60"/>
      <c r="C965" s="17"/>
      <c r="D965" s="25">
        <v>813</v>
      </c>
      <c r="E965" s="19">
        <f t="shared" si="183"/>
        <v>0</v>
      </c>
      <c r="F965" s="19"/>
      <c r="G965" s="19"/>
      <c r="H965" s="19"/>
      <c r="I965" s="19"/>
      <c r="J965" s="19"/>
      <c r="K965" s="19"/>
      <c r="L965" s="19"/>
    </row>
    <row r="966" spans="1:12" s="9" customFormat="1" ht="15" hidden="1" customHeight="1" x14ac:dyDescent="0.25">
      <c r="A966" s="54"/>
      <c r="B966" s="60"/>
      <c r="C966" s="17"/>
      <c r="D966" s="25">
        <v>814</v>
      </c>
      <c r="E966" s="19">
        <f t="shared" si="183"/>
        <v>0</v>
      </c>
      <c r="F966" s="19"/>
      <c r="G966" s="19"/>
      <c r="H966" s="19"/>
      <c r="I966" s="19"/>
      <c r="J966" s="19"/>
      <c r="K966" s="19"/>
      <c r="L966" s="19"/>
    </row>
    <row r="967" spans="1:12" s="9" customFormat="1" ht="15" hidden="1" customHeight="1" x14ac:dyDescent="0.25">
      <c r="A967" s="54"/>
      <c r="B967" s="60"/>
      <c r="C967" s="17"/>
      <c r="D967" s="25">
        <v>815</v>
      </c>
      <c r="E967" s="19">
        <f t="shared" si="183"/>
        <v>0</v>
      </c>
      <c r="F967" s="19"/>
      <c r="G967" s="19"/>
      <c r="H967" s="19"/>
      <c r="I967" s="19"/>
      <c r="J967" s="19"/>
      <c r="K967" s="19"/>
      <c r="L967" s="19"/>
    </row>
    <row r="968" spans="1:12" s="9" customFormat="1" ht="15" hidden="1" customHeight="1" x14ac:dyDescent="0.25">
      <c r="A968" s="54"/>
      <c r="B968" s="60"/>
      <c r="C968" s="17"/>
      <c r="D968" s="25">
        <v>816</v>
      </c>
      <c r="E968" s="19">
        <f t="shared" si="183"/>
        <v>0</v>
      </c>
      <c r="F968" s="19"/>
      <c r="G968" s="19"/>
      <c r="H968" s="19"/>
      <c r="I968" s="19"/>
      <c r="J968" s="19"/>
      <c r="K968" s="19"/>
      <c r="L968" s="19"/>
    </row>
    <row r="969" spans="1:12" s="9" customFormat="1" ht="15" hidden="1" customHeight="1" x14ac:dyDescent="0.25">
      <c r="A969" s="54"/>
      <c r="B969" s="60"/>
      <c r="C969" s="17"/>
      <c r="D969" s="25">
        <v>819</v>
      </c>
      <c r="E969" s="19">
        <f t="shared" si="183"/>
        <v>0</v>
      </c>
      <c r="F969" s="19"/>
      <c r="G969" s="19"/>
      <c r="H969" s="19"/>
      <c r="I969" s="19"/>
      <c r="J969" s="19"/>
      <c r="K969" s="19"/>
      <c r="L969" s="19"/>
    </row>
    <row r="970" spans="1:12" s="9" customFormat="1" ht="15" hidden="1" customHeight="1" x14ac:dyDescent="0.25">
      <c r="A970" s="54"/>
      <c r="B970" s="60"/>
      <c r="C970" s="17"/>
      <c r="D970" s="25">
        <v>826</v>
      </c>
      <c r="E970" s="19">
        <f t="shared" si="183"/>
        <v>0</v>
      </c>
      <c r="F970" s="19"/>
      <c r="G970" s="19"/>
      <c r="H970" s="19"/>
      <c r="I970" s="19"/>
      <c r="J970" s="19"/>
      <c r="K970" s="19"/>
      <c r="L970" s="19"/>
    </row>
    <row r="971" spans="1:12" s="9" customFormat="1" ht="15" hidden="1" customHeight="1" x14ac:dyDescent="0.25">
      <c r="A971" s="54"/>
      <c r="B971" s="60"/>
      <c r="C971" s="17"/>
      <c r="D971" s="25">
        <v>829</v>
      </c>
      <c r="E971" s="19">
        <f t="shared" si="183"/>
        <v>0</v>
      </c>
      <c r="F971" s="19"/>
      <c r="G971" s="19"/>
      <c r="H971" s="19"/>
      <c r="I971" s="19"/>
      <c r="J971" s="19"/>
      <c r="K971" s="19"/>
      <c r="L971" s="19"/>
    </row>
    <row r="972" spans="1:12" s="9" customFormat="1" ht="15" hidden="1" customHeight="1" x14ac:dyDescent="0.25">
      <c r="A972" s="54"/>
      <c r="B972" s="60"/>
      <c r="C972" s="17"/>
      <c r="D972" s="25">
        <v>832</v>
      </c>
      <c r="E972" s="19">
        <f t="shared" si="183"/>
        <v>0</v>
      </c>
      <c r="F972" s="19"/>
      <c r="G972" s="19"/>
      <c r="H972" s="19"/>
      <c r="I972" s="19"/>
      <c r="J972" s="19"/>
      <c r="K972" s="19"/>
      <c r="L972" s="19"/>
    </row>
    <row r="973" spans="1:12" s="9" customFormat="1" ht="15" hidden="1" customHeight="1" x14ac:dyDescent="0.25">
      <c r="A973" s="54"/>
      <c r="B973" s="60"/>
      <c r="C973" s="17"/>
      <c r="D973" s="25">
        <v>843</v>
      </c>
      <c r="E973" s="19">
        <f t="shared" si="183"/>
        <v>0</v>
      </c>
      <c r="F973" s="19"/>
      <c r="G973" s="19"/>
      <c r="H973" s="19"/>
      <c r="I973" s="19"/>
      <c r="J973" s="19"/>
      <c r="K973" s="19"/>
      <c r="L973" s="19"/>
    </row>
    <row r="974" spans="1:12" s="9" customFormat="1" ht="15" hidden="1" customHeight="1" x14ac:dyDescent="0.25">
      <c r="A974" s="54"/>
      <c r="B974" s="60"/>
      <c r="C974" s="17"/>
      <c r="D974" s="25">
        <v>847</v>
      </c>
      <c r="E974" s="19">
        <f t="shared" si="183"/>
        <v>0</v>
      </c>
      <c r="F974" s="19"/>
      <c r="G974" s="19"/>
      <c r="H974" s="19"/>
      <c r="I974" s="19"/>
      <c r="J974" s="19"/>
      <c r="K974" s="19"/>
      <c r="L974" s="19"/>
    </row>
    <row r="975" spans="1:12" s="9" customFormat="1" ht="15" hidden="1" customHeight="1" x14ac:dyDescent="0.25">
      <c r="A975" s="54"/>
      <c r="B975" s="60"/>
      <c r="C975" s="17"/>
      <c r="D975" s="25">
        <v>848</v>
      </c>
      <c r="E975" s="19">
        <f t="shared" si="183"/>
        <v>0</v>
      </c>
      <c r="F975" s="19"/>
      <c r="G975" s="19"/>
      <c r="H975" s="19"/>
      <c r="I975" s="19"/>
      <c r="J975" s="19"/>
      <c r="K975" s="19"/>
      <c r="L975" s="19"/>
    </row>
    <row r="976" spans="1:12" s="9" customFormat="1" ht="15" hidden="1" customHeight="1" x14ac:dyDescent="0.25">
      <c r="A976" s="54"/>
      <c r="B976" s="60"/>
      <c r="C976" s="17"/>
      <c r="D976" s="25">
        <v>857</v>
      </c>
      <c r="E976" s="19">
        <f t="shared" si="183"/>
        <v>0</v>
      </c>
      <c r="F976" s="19"/>
      <c r="G976" s="19"/>
      <c r="H976" s="19"/>
      <c r="I976" s="19"/>
      <c r="J976" s="19"/>
      <c r="K976" s="19"/>
      <c r="L976" s="19"/>
    </row>
    <row r="977" spans="1:12" s="9" customFormat="1" ht="25.5" x14ac:dyDescent="0.25">
      <c r="A977" s="54"/>
      <c r="B977" s="60"/>
      <c r="C977" s="17" t="s">
        <v>109</v>
      </c>
      <c r="D977" s="25"/>
      <c r="E977" s="19">
        <f t="shared" si="183"/>
        <v>100997.436</v>
      </c>
      <c r="F977" s="19">
        <f>ROUND(F963*2/98,2)</f>
        <v>48.7</v>
      </c>
      <c r="G977" s="19">
        <f>ROUND(G963*2/98,2)</f>
        <v>368.01</v>
      </c>
      <c r="H977" s="19">
        <v>15893.526540000001</v>
      </c>
      <c r="I977" s="19">
        <v>84332.170540000006</v>
      </c>
      <c r="J977" s="19">
        <v>355.02892000000003</v>
      </c>
      <c r="K977" s="19">
        <f>ROUND(K963*2/98,2)</f>
        <v>0</v>
      </c>
      <c r="L977" s="19">
        <f>ROUND(L963*2/98,2)</f>
        <v>0</v>
      </c>
    </row>
    <row r="978" spans="1:12" s="9" customFormat="1" ht="25.5" x14ac:dyDescent="0.25">
      <c r="A978" s="54"/>
      <c r="B978" s="60"/>
      <c r="C978" s="17" t="s">
        <v>110</v>
      </c>
      <c r="D978" s="25"/>
      <c r="E978" s="19">
        <f t="shared" si="183"/>
        <v>0</v>
      </c>
      <c r="F978" s="19">
        <v>0</v>
      </c>
      <c r="G978" s="19">
        <v>0</v>
      </c>
      <c r="H978" s="19">
        <v>0</v>
      </c>
      <c r="I978" s="19">
        <v>0</v>
      </c>
      <c r="J978" s="19">
        <v>0</v>
      </c>
      <c r="K978" s="19">
        <v>0</v>
      </c>
      <c r="L978" s="19">
        <v>0</v>
      </c>
    </row>
    <row r="979" spans="1:12" s="9" customFormat="1" ht="38.25" x14ac:dyDescent="0.25">
      <c r="A979" s="54"/>
      <c r="B979" s="60"/>
      <c r="C979" s="17" t="s">
        <v>111</v>
      </c>
      <c r="D979" s="25"/>
      <c r="E979" s="19">
        <f t="shared" si="183"/>
        <v>106483.484</v>
      </c>
      <c r="F979" s="19">
        <v>0</v>
      </c>
      <c r="G979" s="19">
        <v>0</v>
      </c>
      <c r="H979" s="19">
        <v>16822.78514</v>
      </c>
      <c r="I979" s="19">
        <v>51626.051599999999</v>
      </c>
      <c r="J979" s="19">
        <v>38034.647259999998</v>
      </c>
      <c r="K979" s="19">
        <v>0</v>
      </c>
      <c r="L979" s="19">
        <v>0</v>
      </c>
    </row>
    <row r="980" spans="1:12" s="9" customFormat="1" ht="52.5" customHeight="1" x14ac:dyDescent="0.25">
      <c r="A980" s="55"/>
      <c r="B980" s="61"/>
      <c r="C980" s="17" t="s">
        <v>112</v>
      </c>
      <c r="D980" s="18">
        <v>810</v>
      </c>
      <c r="E980" s="19">
        <f>SUM(F980:L980)</f>
        <v>300000</v>
      </c>
      <c r="F980" s="19">
        <v>0</v>
      </c>
      <c r="G980" s="19">
        <v>0</v>
      </c>
      <c r="H980" s="19">
        <v>47392.188999999998</v>
      </c>
      <c r="I980" s="19">
        <v>42607.811000000002</v>
      </c>
      <c r="J980" s="19">
        <v>210000</v>
      </c>
      <c r="K980" s="19"/>
      <c r="L980" s="19"/>
    </row>
    <row r="981" spans="1:12" s="9" customFormat="1" ht="15" x14ac:dyDescent="0.25">
      <c r="A981" s="51" t="s">
        <v>70</v>
      </c>
      <c r="B981" s="62" t="s">
        <v>71</v>
      </c>
      <c r="C981" s="17" t="s">
        <v>103</v>
      </c>
      <c r="D981" s="19"/>
      <c r="E981" s="19">
        <f>SUM(F981:L981)</f>
        <v>839336.90550841682</v>
      </c>
      <c r="F981" s="19">
        <v>0</v>
      </c>
      <c r="G981" s="19">
        <f>G983+G988+G1002</f>
        <v>51348.412805611217</v>
      </c>
      <c r="H981" s="19">
        <f>H983+H988+H1002</f>
        <v>11626.732342805612</v>
      </c>
      <c r="I981" s="19">
        <f>I983+I988+I1002</f>
        <v>32433.594979999998</v>
      </c>
      <c r="J981" s="19">
        <f>J982+J984</f>
        <v>138615.95337999999</v>
      </c>
      <c r="K981" s="19">
        <f>K982+K984</f>
        <v>481955.19199999998</v>
      </c>
      <c r="L981" s="19">
        <f>L982+L984</f>
        <v>123357.02</v>
      </c>
    </row>
    <row r="982" spans="1:12" s="9" customFormat="1" ht="38.25" x14ac:dyDescent="0.25">
      <c r="A982" s="51"/>
      <c r="B982" s="62"/>
      <c r="C982" s="17" t="s">
        <v>105</v>
      </c>
      <c r="D982" s="19"/>
      <c r="E982" s="19">
        <f>SUM(F982:L982)</f>
        <v>857536.83771841682</v>
      </c>
      <c r="F982" s="19">
        <v>0</v>
      </c>
      <c r="G982" s="19">
        <f>G983+G985+G1002</f>
        <v>51348.412805611217</v>
      </c>
      <c r="H982" s="19">
        <f>H983+H985+H1002</f>
        <v>11626.732342805612</v>
      </c>
      <c r="I982" s="19">
        <f>I983+I985+I1002</f>
        <v>50633.527190000001</v>
      </c>
      <c r="J982" s="19">
        <f>J983+J985+J1002+J1003+J1004</f>
        <v>138615.95337999999</v>
      </c>
      <c r="K982" s="19">
        <f>K983+K985+K1002+K1003+K1004</f>
        <v>481955.19199999998</v>
      </c>
      <c r="L982" s="19">
        <f>L983+L985+L1002+L1003+L1004</f>
        <v>123357.02</v>
      </c>
    </row>
    <row r="983" spans="1:12" s="9" customFormat="1" ht="25.5" x14ac:dyDescent="0.25">
      <c r="A983" s="51"/>
      <c r="B983" s="62"/>
      <c r="C983" s="17" t="s">
        <v>106</v>
      </c>
      <c r="D983" s="18">
        <v>810</v>
      </c>
      <c r="E983" s="19">
        <f t="shared" ref="E983:E1004" si="185">SUM(F983:L983)</f>
        <v>261732.99872999999</v>
      </c>
      <c r="F983" s="19">
        <v>0</v>
      </c>
      <c r="G983" s="19">
        <v>9924.6</v>
      </c>
      <c r="H983" s="19">
        <v>8879.8309399999998</v>
      </c>
      <c r="I983" s="19">
        <v>32062.16779</v>
      </c>
      <c r="J983" s="19">
        <v>71089.100000000006</v>
      </c>
      <c r="K983" s="19">
        <v>83907.8</v>
      </c>
      <c r="L983" s="19">
        <v>55869.5</v>
      </c>
    </row>
    <row r="984" spans="1:12" s="9" customFormat="1" ht="51" x14ac:dyDescent="0.25">
      <c r="A984" s="51"/>
      <c r="B984" s="62"/>
      <c r="C984" s="17" t="s">
        <v>107</v>
      </c>
      <c r="D984" s="25"/>
      <c r="E984" s="19">
        <f t="shared" si="185"/>
        <v>0</v>
      </c>
      <c r="F984" s="19">
        <v>0</v>
      </c>
      <c r="G984" s="19">
        <v>0</v>
      </c>
      <c r="H984" s="19">
        <v>0</v>
      </c>
      <c r="I984" s="19">
        <v>0</v>
      </c>
      <c r="J984" s="19">
        <v>0</v>
      </c>
      <c r="K984" s="19">
        <v>0</v>
      </c>
      <c r="L984" s="19">
        <v>0</v>
      </c>
    </row>
    <row r="985" spans="1:12" s="9" customFormat="1" ht="25.5" x14ac:dyDescent="0.25">
      <c r="A985" s="51"/>
      <c r="B985" s="62"/>
      <c r="C985" s="17" t="s">
        <v>108</v>
      </c>
      <c r="D985" s="18">
        <v>810</v>
      </c>
      <c r="E985" s="19">
        <f t="shared" si="185"/>
        <v>593746.00899</v>
      </c>
      <c r="F985" s="19">
        <v>0</v>
      </c>
      <c r="G985" s="19">
        <f>G988</f>
        <v>41340.965179999999</v>
      </c>
      <c r="H985" s="19">
        <f>H988</f>
        <v>2741.4076</v>
      </c>
      <c r="I985" s="19">
        <v>18199.932209999999</v>
      </c>
      <c r="J985" s="19">
        <v>65928.792000000001</v>
      </c>
      <c r="K985" s="19">
        <v>398047.39199999999</v>
      </c>
      <c r="L985" s="19">
        <v>67487.520000000004</v>
      </c>
    </row>
    <row r="986" spans="1:12" s="9" customFormat="1" ht="15" hidden="1" customHeight="1" x14ac:dyDescent="0.25">
      <c r="A986" s="51"/>
      <c r="B986" s="62"/>
      <c r="C986" s="17"/>
      <c r="D986" s="25">
        <v>804</v>
      </c>
      <c r="E986" s="19">
        <f t="shared" si="185"/>
        <v>0</v>
      </c>
      <c r="F986" s="19">
        <v>0</v>
      </c>
      <c r="G986" s="19"/>
      <c r="H986" s="19"/>
      <c r="I986" s="19"/>
      <c r="J986" s="19"/>
      <c r="K986" s="19"/>
      <c r="L986" s="19"/>
    </row>
    <row r="987" spans="1:12" s="9" customFormat="1" ht="15" hidden="1" customHeight="1" x14ac:dyDescent="0.25">
      <c r="A987" s="51"/>
      <c r="B987" s="62"/>
      <c r="C987" s="17"/>
      <c r="D987" s="25">
        <v>808</v>
      </c>
      <c r="E987" s="19">
        <f t="shared" si="185"/>
        <v>0</v>
      </c>
      <c r="F987" s="19">
        <v>0</v>
      </c>
      <c r="G987" s="19"/>
      <c r="H987" s="19"/>
      <c r="I987" s="19"/>
      <c r="J987" s="19"/>
      <c r="K987" s="19"/>
      <c r="L987" s="19"/>
    </row>
    <row r="988" spans="1:12" s="9" customFormat="1" ht="15" hidden="1" customHeight="1" x14ac:dyDescent="0.25">
      <c r="A988" s="51"/>
      <c r="B988" s="62"/>
      <c r="C988" s="17"/>
      <c r="D988" s="25">
        <v>810</v>
      </c>
      <c r="E988" s="19">
        <f t="shared" si="185"/>
        <v>44082.372779999998</v>
      </c>
      <c r="F988" s="19">
        <v>0</v>
      </c>
      <c r="G988" s="19">
        <v>41340.965179999999</v>
      </c>
      <c r="H988" s="19">
        <v>2741.4076</v>
      </c>
      <c r="I988" s="19">
        <v>0</v>
      </c>
      <c r="J988" s="19"/>
      <c r="K988" s="19"/>
      <c r="L988" s="19">
        <f>K988*1.04</f>
        <v>0</v>
      </c>
    </row>
    <row r="989" spans="1:12" s="9" customFormat="1" ht="15" hidden="1" customHeight="1" x14ac:dyDescent="0.25">
      <c r="A989" s="51"/>
      <c r="B989" s="62"/>
      <c r="C989" s="17"/>
      <c r="D989" s="36">
        <v>812</v>
      </c>
      <c r="E989" s="19">
        <f t="shared" si="185"/>
        <v>0</v>
      </c>
      <c r="F989" s="19">
        <v>0</v>
      </c>
      <c r="G989" s="19"/>
      <c r="H989" s="19"/>
      <c r="I989" s="19"/>
      <c r="J989" s="19"/>
      <c r="K989" s="19"/>
      <c r="L989" s="19"/>
    </row>
    <row r="990" spans="1:12" s="9" customFormat="1" ht="15" hidden="1" customHeight="1" x14ac:dyDescent="0.25">
      <c r="A990" s="51"/>
      <c r="B990" s="62"/>
      <c r="C990" s="17"/>
      <c r="D990" s="25">
        <v>813</v>
      </c>
      <c r="E990" s="19">
        <f t="shared" si="185"/>
        <v>0</v>
      </c>
      <c r="F990" s="19">
        <v>0</v>
      </c>
      <c r="G990" s="19"/>
      <c r="H990" s="19"/>
      <c r="I990" s="19"/>
      <c r="J990" s="19"/>
      <c r="K990" s="19"/>
      <c r="L990" s="19"/>
    </row>
    <row r="991" spans="1:12" s="9" customFormat="1" ht="15" hidden="1" customHeight="1" x14ac:dyDescent="0.25">
      <c r="A991" s="51"/>
      <c r="B991" s="62"/>
      <c r="C991" s="17"/>
      <c r="D991" s="25">
        <v>814</v>
      </c>
      <c r="E991" s="19">
        <f t="shared" si="185"/>
        <v>0</v>
      </c>
      <c r="F991" s="19">
        <v>0</v>
      </c>
      <c r="G991" s="19"/>
      <c r="H991" s="19"/>
      <c r="I991" s="19"/>
      <c r="J991" s="19"/>
      <c r="K991" s="19"/>
      <c r="L991" s="19"/>
    </row>
    <row r="992" spans="1:12" s="9" customFormat="1" ht="15" hidden="1" customHeight="1" x14ac:dyDescent="0.25">
      <c r="A992" s="51"/>
      <c r="B992" s="62"/>
      <c r="C992" s="17"/>
      <c r="D992" s="25">
        <v>815</v>
      </c>
      <c r="E992" s="19">
        <f t="shared" si="185"/>
        <v>0</v>
      </c>
      <c r="F992" s="19">
        <v>0</v>
      </c>
      <c r="G992" s="19"/>
      <c r="H992" s="19"/>
      <c r="I992" s="19"/>
      <c r="J992" s="19"/>
      <c r="K992" s="19"/>
      <c r="L992" s="19"/>
    </row>
    <row r="993" spans="1:12" s="9" customFormat="1" ht="15" hidden="1" customHeight="1" x14ac:dyDescent="0.25">
      <c r="A993" s="51"/>
      <c r="B993" s="62"/>
      <c r="C993" s="17"/>
      <c r="D993" s="25">
        <v>816</v>
      </c>
      <c r="E993" s="19">
        <f t="shared" si="185"/>
        <v>0</v>
      </c>
      <c r="F993" s="19">
        <v>0</v>
      </c>
      <c r="G993" s="19"/>
      <c r="H993" s="19"/>
      <c r="I993" s="19"/>
      <c r="J993" s="19"/>
      <c r="K993" s="19"/>
      <c r="L993" s="19"/>
    </row>
    <row r="994" spans="1:12" s="9" customFormat="1" ht="15" hidden="1" customHeight="1" x14ac:dyDescent="0.25">
      <c r="A994" s="51"/>
      <c r="B994" s="62"/>
      <c r="C994" s="17"/>
      <c r="D994" s="25">
        <v>819</v>
      </c>
      <c r="E994" s="19">
        <f t="shared" si="185"/>
        <v>0</v>
      </c>
      <c r="F994" s="19">
        <v>0</v>
      </c>
      <c r="G994" s="19"/>
      <c r="H994" s="19"/>
      <c r="I994" s="19"/>
      <c r="J994" s="19"/>
      <c r="K994" s="19"/>
      <c r="L994" s="19"/>
    </row>
    <row r="995" spans="1:12" s="9" customFormat="1" ht="15" hidden="1" customHeight="1" x14ac:dyDescent="0.25">
      <c r="A995" s="51"/>
      <c r="B995" s="62"/>
      <c r="C995" s="17"/>
      <c r="D995" s="25">
        <v>826</v>
      </c>
      <c r="E995" s="19">
        <f t="shared" si="185"/>
        <v>0</v>
      </c>
      <c r="F995" s="19">
        <v>0</v>
      </c>
      <c r="G995" s="19"/>
      <c r="H995" s="19"/>
      <c r="I995" s="19"/>
      <c r="J995" s="19"/>
      <c r="K995" s="19"/>
      <c r="L995" s="19"/>
    </row>
    <row r="996" spans="1:12" s="9" customFormat="1" ht="15" hidden="1" customHeight="1" x14ac:dyDescent="0.25">
      <c r="A996" s="51"/>
      <c r="B996" s="62"/>
      <c r="C996" s="17"/>
      <c r="D996" s="25">
        <v>829</v>
      </c>
      <c r="E996" s="19">
        <f t="shared" si="185"/>
        <v>0</v>
      </c>
      <c r="F996" s="19">
        <v>0</v>
      </c>
      <c r="G996" s="19"/>
      <c r="H996" s="19"/>
      <c r="I996" s="19"/>
      <c r="J996" s="19"/>
      <c r="K996" s="19"/>
      <c r="L996" s="19"/>
    </row>
    <row r="997" spans="1:12" s="9" customFormat="1" ht="15" hidden="1" customHeight="1" x14ac:dyDescent="0.25">
      <c r="A997" s="51"/>
      <c r="B997" s="62"/>
      <c r="C997" s="17"/>
      <c r="D997" s="25">
        <v>832</v>
      </c>
      <c r="E997" s="19">
        <f t="shared" si="185"/>
        <v>0</v>
      </c>
      <c r="F997" s="19">
        <v>0</v>
      </c>
      <c r="G997" s="19"/>
      <c r="H997" s="19"/>
      <c r="I997" s="19"/>
      <c r="J997" s="19"/>
      <c r="K997" s="19"/>
      <c r="L997" s="19"/>
    </row>
    <row r="998" spans="1:12" s="9" customFormat="1" ht="15" hidden="1" customHeight="1" x14ac:dyDescent="0.25">
      <c r="A998" s="51"/>
      <c r="B998" s="62"/>
      <c r="C998" s="17"/>
      <c r="D998" s="25">
        <v>843</v>
      </c>
      <c r="E998" s="19">
        <f t="shared" si="185"/>
        <v>0</v>
      </c>
      <c r="F998" s="19">
        <v>0</v>
      </c>
      <c r="G998" s="19"/>
      <c r="H998" s="19"/>
      <c r="I998" s="19"/>
      <c r="J998" s="19"/>
      <c r="K998" s="19"/>
      <c r="L998" s="19"/>
    </row>
    <row r="999" spans="1:12" s="9" customFormat="1" ht="15" hidden="1" customHeight="1" x14ac:dyDescent="0.25">
      <c r="A999" s="51"/>
      <c r="B999" s="62"/>
      <c r="C999" s="17"/>
      <c r="D999" s="25">
        <v>847</v>
      </c>
      <c r="E999" s="19">
        <f t="shared" si="185"/>
        <v>0</v>
      </c>
      <c r="F999" s="19">
        <v>0</v>
      </c>
      <c r="G999" s="19"/>
      <c r="H999" s="19"/>
      <c r="I999" s="19"/>
      <c r="J999" s="19"/>
      <c r="K999" s="19"/>
      <c r="L999" s="19"/>
    </row>
    <row r="1000" spans="1:12" s="9" customFormat="1" ht="15" hidden="1" customHeight="1" x14ac:dyDescent="0.25">
      <c r="A1000" s="51"/>
      <c r="B1000" s="62"/>
      <c r="C1000" s="17"/>
      <c r="D1000" s="25">
        <v>848</v>
      </c>
      <c r="E1000" s="19">
        <f t="shared" si="185"/>
        <v>0</v>
      </c>
      <c r="F1000" s="19">
        <v>0</v>
      </c>
      <c r="G1000" s="19"/>
      <c r="H1000" s="19"/>
      <c r="I1000" s="19"/>
      <c r="J1000" s="19"/>
      <c r="K1000" s="19"/>
      <c r="L1000" s="19"/>
    </row>
    <row r="1001" spans="1:12" s="9" customFormat="1" ht="15" hidden="1" customHeight="1" x14ac:dyDescent="0.25">
      <c r="A1001" s="51"/>
      <c r="B1001" s="62"/>
      <c r="C1001" s="17"/>
      <c r="D1001" s="25">
        <v>857</v>
      </c>
      <c r="E1001" s="19">
        <f t="shared" si="185"/>
        <v>0</v>
      </c>
      <c r="F1001" s="19">
        <v>0</v>
      </c>
      <c r="G1001" s="19"/>
      <c r="H1001" s="19"/>
      <c r="I1001" s="19"/>
      <c r="J1001" s="19"/>
      <c r="K1001" s="19"/>
      <c r="L1001" s="19"/>
    </row>
    <row r="1002" spans="1:12" s="9" customFormat="1" ht="25.5" x14ac:dyDescent="0.25">
      <c r="A1002" s="51"/>
      <c r="B1002" s="62"/>
      <c r="C1002" s="17" t="s">
        <v>109</v>
      </c>
      <c r="D1002" s="25"/>
      <c r="E1002" s="19">
        <f t="shared" si="185"/>
        <v>2057.8299984168334</v>
      </c>
      <c r="F1002" s="19">
        <v>0</v>
      </c>
      <c r="G1002" s="19">
        <f>G985/99.8*0.2</f>
        <v>82.847625611222441</v>
      </c>
      <c r="H1002" s="19">
        <f>H985/99.8*0.2</f>
        <v>5.4938028056112227</v>
      </c>
      <c r="I1002" s="19">
        <v>371.42719</v>
      </c>
      <c r="J1002" s="19">
        <f>1588.14338+9.918</f>
        <v>1598.0613799999999</v>
      </c>
      <c r="K1002" s="19">
        <f>ROUND(K988*2/98,2)</f>
        <v>0</v>
      </c>
      <c r="L1002" s="19">
        <f>ROUND(L988*2/98,2)</f>
        <v>0</v>
      </c>
    </row>
    <row r="1003" spans="1:12" s="9" customFormat="1" ht="25.5" x14ac:dyDescent="0.25">
      <c r="A1003" s="51"/>
      <c r="B1003" s="62"/>
      <c r="C1003" s="17" t="s">
        <v>110</v>
      </c>
      <c r="D1003" s="25"/>
      <c r="E1003" s="19">
        <f t="shared" si="185"/>
        <v>0</v>
      </c>
      <c r="F1003" s="19">
        <v>0</v>
      </c>
      <c r="G1003" s="19">
        <v>0</v>
      </c>
      <c r="H1003" s="19">
        <v>0</v>
      </c>
      <c r="I1003" s="19">
        <v>0</v>
      </c>
      <c r="J1003" s="19">
        <v>0</v>
      </c>
      <c r="K1003" s="19">
        <v>0</v>
      </c>
      <c r="L1003" s="19">
        <v>0</v>
      </c>
    </row>
    <row r="1004" spans="1:12" s="9" customFormat="1" ht="38.25" x14ac:dyDescent="0.25">
      <c r="A1004" s="51"/>
      <c r="B1004" s="62"/>
      <c r="C1004" s="17" t="s">
        <v>111</v>
      </c>
      <c r="D1004" s="25"/>
      <c r="E1004" s="19">
        <f t="shared" si="185"/>
        <v>0</v>
      </c>
      <c r="F1004" s="19">
        <v>0</v>
      </c>
      <c r="G1004" s="19">
        <v>0</v>
      </c>
      <c r="H1004" s="19">
        <v>0</v>
      </c>
      <c r="I1004" s="19">
        <v>0</v>
      </c>
      <c r="J1004" s="19">
        <v>0</v>
      </c>
      <c r="K1004" s="19">
        <v>0</v>
      </c>
      <c r="L1004" s="19">
        <v>0</v>
      </c>
    </row>
    <row r="1005" spans="1:12" s="9" customFormat="1" ht="15" x14ac:dyDescent="0.25">
      <c r="A1005" s="53" t="s">
        <v>126</v>
      </c>
      <c r="B1005" s="56" t="s">
        <v>138</v>
      </c>
      <c r="C1005" s="17" t="s">
        <v>103</v>
      </c>
      <c r="D1005" s="25"/>
      <c r="E1005" s="19"/>
      <c r="F1005" s="19"/>
      <c r="G1005" s="19"/>
      <c r="H1005" s="19"/>
      <c r="I1005" s="19"/>
      <c r="J1005" s="19"/>
      <c r="K1005" s="19"/>
      <c r="L1005" s="19"/>
    </row>
    <row r="1006" spans="1:12" s="9" customFormat="1" ht="38.25" x14ac:dyDescent="0.25">
      <c r="A1006" s="54"/>
      <c r="B1006" s="57"/>
      <c r="C1006" s="17" t="s">
        <v>105</v>
      </c>
      <c r="D1006" s="25"/>
      <c r="E1006" s="19"/>
      <c r="F1006" s="19"/>
      <c r="G1006" s="19"/>
      <c r="H1006" s="19"/>
      <c r="I1006" s="19"/>
      <c r="J1006" s="19"/>
      <c r="K1006" s="19"/>
      <c r="L1006" s="19"/>
    </row>
    <row r="1007" spans="1:12" s="9" customFormat="1" ht="25.5" x14ac:dyDescent="0.25">
      <c r="A1007" s="54"/>
      <c r="B1007" s="57"/>
      <c r="C1007" s="17" t="s">
        <v>106</v>
      </c>
      <c r="D1007" s="25"/>
      <c r="E1007" s="19"/>
      <c r="F1007" s="19"/>
      <c r="G1007" s="19"/>
      <c r="H1007" s="19"/>
      <c r="I1007" s="19"/>
      <c r="J1007" s="19"/>
      <c r="K1007" s="19"/>
      <c r="L1007" s="19"/>
    </row>
    <row r="1008" spans="1:12" s="9" customFormat="1" ht="51" x14ac:dyDescent="0.25">
      <c r="A1008" s="54"/>
      <c r="B1008" s="57"/>
      <c r="C1008" s="17" t="s">
        <v>107</v>
      </c>
      <c r="D1008" s="25"/>
      <c r="E1008" s="19"/>
      <c r="F1008" s="19"/>
      <c r="G1008" s="19"/>
      <c r="H1008" s="19"/>
      <c r="I1008" s="19"/>
      <c r="J1008" s="19"/>
      <c r="K1008" s="19"/>
      <c r="L1008" s="19"/>
    </row>
    <row r="1009" spans="1:12" s="9" customFormat="1" ht="25.5" x14ac:dyDescent="0.25">
      <c r="A1009" s="54"/>
      <c r="B1009" s="57"/>
      <c r="C1009" s="17" t="s">
        <v>108</v>
      </c>
      <c r="D1009" s="25">
        <v>810</v>
      </c>
      <c r="E1009" s="19"/>
      <c r="F1009" s="19"/>
      <c r="G1009" s="19"/>
      <c r="H1009" s="19"/>
      <c r="I1009" s="19"/>
      <c r="J1009" s="19"/>
      <c r="K1009" s="19"/>
      <c r="L1009" s="19"/>
    </row>
    <row r="1010" spans="1:12" s="9" customFormat="1" ht="25.5" x14ac:dyDescent="0.25">
      <c r="A1010" s="54"/>
      <c r="B1010" s="57"/>
      <c r="C1010" s="17" t="s">
        <v>109</v>
      </c>
      <c r="D1010" s="25"/>
      <c r="E1010" s="19"/>
      <c r="F1010" s="19"/>
      <c r="G1010" s="19"/>
      <c r="H1010" s="19"/>
      <c r="I1010" s="19"/>
      <c r="J1010" s="19"/>
      <c r="K1010" s="19"/>
      <c r="L1010" s="19"/>
    </row>
    <row r="1011" spans="1:12" s="9" customFormat="1" ht="25.5" x14ac:dyDescent="0.25">
      <c r="A1011" s="54"/>
      <c r="B1011" s="57"/>
      <c r="C1011" s="17" t="s">
        <v>110</v>
      </c>
      <c r="D1011" s="25"/>
      <c r="E1011" s="19"/>
      <c r="F1011" s="19"/>
      <c r="G1011" s="19"/>
      <c r="H1011" s="19"/>
      <c r="I1011" s="19"/>
      <c r="J1011" s="19"/>
      <c r="K1011" s="19"/>
      <c r="L1011" s="19"/>
    </row>
    <row r="1012" spans="1:12" s="9" customFormat="1" ht="38.25" x14ac:dyDescent="0.25">
      <c r="A1012" s="55"/>
      <c r="B1012" s="58"/>
      <c r="C1012" s="17" t="s">
        <v>111</v>
      </c>
      <c r="D1012" s="25"/>
      <c r="E1012" s="19"/>
      <c r="F1012" s="19"/>
      <c r="G1012" s="19"/>
      <c r="H1012" s="19"/>
      <c r="I1012" s="19"/>
      <c r="J1012" s="19"/>
      <c r="K1012" s="19"/>
      <c r="L1012" s="19"/>
    </row>
    <row r="1013" spans="1:12" s="9" customFormat="1" ht="15" x14ac:dyDescent="0.25">
      <c r="A1013" s="53" t="s">
        <v>127</v>
      </c>
      <c r="B1013" s="56" t="s">
        <v>128</v>
      </c>
      <c r="C1013" s="17" t="s">
        <v>103</v>
      </c>
      <c r="D1013" s="25"/>
      <c r="E1013" s="19"/>
      <c r="F1013" s="19"/>
      <c r="G1013" s="19"/>
      <c r="H1013" s="19"/>
      <c r="I1013" s="19"/>
      <c r="J1013" s="19"/>
      <c r="K1013" s="19"/>
      <c r="L1013" s="19"/>
    </row>
    <row r="1014" spans="1:12" s="9" customFormat="1" ht="38.25" x14ac:dyDescent="0.25">
      <c r="A1014" s="54"/>
      <c r="B1014" s="57"/>
      <c r="C1014" s="17" t="s">
        <v>105</v>
      </c>
      <c r="D1014" s="25"/>
      <c r="E1014" s="19"/>
      <c r="F1014" s="19"/>
      <c r="G1014" s="19"/>
      <c r="H1014" s="19"/>
      <c r="I1014" s="19"/>
      <c r="J1014" s="19"/>
      <c r="K1014" s="19"/>
      <c r="L1014" s="19"/>
    </row>
    <row r="1015" spans="1:12" s="9" customFormat="1" ht="25.5" x14ac:dyDescent="0.25">
      <c r="A1015" s="54"/>
      <c r="B1015" s="57"/>
      <c r="C1015" s="17" t="s">
        <v>106</v>
      </c>
      <c r="D1015" s="25"/>
      <c r="E1015" s="19"/>
      <c r="F1015" s="19"/>
      <c r="G1015" s="19"/>
      <c r="H1015" s="19"/>
      <c r="I1015" s="19"/>
      <c r="J1015" s="19"/>
      <c r="K1015" s="19"/>
      <c r="L1015" s="19"/>
    </row>
    <row r="1016" spans="1:12" s="9" customFormat="1" ht="51" x14ac:dyDescent="0.25">
      <c r="A1016" s="54"/>
      <c r="B1016" s="57"/>
      <c r="C1016" s="17" t="s">
        <v>107</v>
      </c>
      <c r="D1016" s="25"/>
      <c r="E1016" s="19"/>
      <c r="F1016" s="19"/>
      <c r="G1016" s="19"/>
      <c r="H1016" s="19"/>
      <c r="I1016" s="19"/>
      <c r="J1016" s="19"/>
      <c r="K1016" s="19"/>
      <c r="L1016" s="19"/>
    </row>
    <row r="1017" spans="1:12" s="9" customFormat="1" ht="25.5" x14ac:dyDescent="0.25">
      <c r="A1017" s="54"/>
      <c r="B1017" s="57"/>
      <c r="C1017" s="17" t="s">
        <v>108</v>
      </c>
      <c r="D1017" s="25">
        <v>810</v>
      </c>
      <c r="E1017" s="19"/>
      <c r="F1017" s="19"/>
      <c r="G1017" s="19"/>
      <c r="H1017" s="19">
        <v>346605.29865999997</v>
      </c>
      <c r="I1017" s="19">
        <v>119742.06969999999</v>
      </c>
      <c r="J1017" s="19"/>
      <c r="K1017" s="19"/>
      <c r="L1017" s="19"/>
    </row>
    <row r="1018" spans="1:12" s="9" customFormat="1" ht="25.5" x14ac:dyDescent="0.25">
      <c r="A1018" s="54"/>
      <c r="B1018" s="57"/>
      <c r="C1018" s="17" t="s">
        <v>109</v>
      </c>
      <c r="D1018" s="25"/>
      <c r="E1018" s="19"/>
      <c r="F1018" s="19"/>
      <c r="G1018" s="19"/>
      <c r="H1018" s="19"/>
      <c r="I1018" s="19"/>
      <c r="J1018" s="19"/>
      <c r="K1018" s="19"/>
      <c r="L1018" s="19"/>
    </row>
    <row r="1019" spans="1:12" s="9" customFormat="1" ht="25.5" x14ac:dyDescent="0.25">
      <c r="A1019" s="54"/>
      <c r="B1019" s="57"/>
      <c r="C1019" s="17" t="s">
        <v>110</v>
      </c>
      <c r="D1019" s="25"/>
      <c r="E1019" s="19"/>
      <c r="F1019" s="19"/>
      <c r="G1019" s="19"/>
      <c r="H1019" s="19"/>
      <c r="I1019" s="19"/>
      <c r="J1019" s="19"/>
      <c r="K1019" s="19"/>
      <c r="L1019" s="19"/>
    </row>
    <row r="1020" spans="1:12" s="9" customFormat="1" ht="38.25" x14ac:dyDescent="0.25">
      <c r="A1020" s="55"/>
      <c r="B1020" s="58"/>
      <c r="C1020" s="17" t="s">
        <v>111</v>
      </c>
      <c r="D1020" s="25"/>
      <c r="E1020" s="19"/>
      <c r="F1020" s="19"/>
      <c r="G1020" s="19"/>
      <c r="H1020" s="19"/>
      <c r="I1020" s="19"/>
      <c r="J1020" s="19"/>
      <c r="K1020" s="19"/>
      <c r="L1020" s="19"/>
    </row>
    <row r="1021" spans="1:12" x14ac:dyDescent="0.2">
      <c r="A1021" s="51" t="s">
        <v>4</v>
      </c>
      <c r="B1021" s="52" t="s">
        <v>24</v>
      </c>
      <c r="C1021" s="17" t="s">
        <v>103</v>
      </c>
      <c r="D1021" s="25"/>
      <c r="E1021" s="19">
        <f>SUM(F1021:L1021)</f>
        <v>7293964.6855300004</v>
      </c>
      <c r="F1021" s="19">
        <f t="shared" ref="F1021:L1021" si="186">F1022+F1024</f>
        <v>1102682.03</v>
      </c>
      <c r="G1021" s="19">
        <f t="shared" si="186"/>
        <v>1096402.2960899998</v>
      </c>
      <c r="H1021" s="19">
        <f t="shared" si="186"/>
        <v>944675.25612000003</v>
      </c>
      <c r="I1021" s="19">
        <f t="shared" si="186"/>
        <v>1112652.0033200001</v>
      </c>
      <c r="J1021" s="19">
        <f t="shared" si="186"/>
        <v>992517.7</v>
      </c>
      <c r="K1021" s="19">
        <f t="shared" si="186"/>
        <v>1012517.7</v>
      </c>
      <c r="L1021" s="19">
        <f t="shared" si="186"/>
        <v>1032517.7</v>
      </c>
    </row>
    <row r="1022" spans="1:12" ht="38.25" x14ac:dyDescent="0.2">
      <c r="A1022" s="51"/>
      <c r="B1022" s="52"/>
      <c r="C1022" s="17" t="s">
        <v>105</v>
      </c>
      <c r="D1022" s="25"/>
      <c r="E1022" s="19">
        <f>SUM(F1022:L1022)</f>
        <v>7293964.6855300004</v>
      </c>
      <c r="F1022" s="19">
        <f t="shared" ref="F1022:L1022" si="187">F1023+F1025+F1042+F1043+F1044</f>
        <v>1102682.03</v>
      </c>
      <c r="G1022" s="19">
        <f t="shared" si="187"/>
        <v>1096402.2960899998</v>
      </c>
      <c r="H1022" s="19">
        <f t="shared" si="187"/>
        <v>944675.25612000003</v>
      </c>
      <c r="I1022" s="19">
        <f t="shared" si="187"/>
        <v>1112652.0033200001</v>
      </c>
      <c r="J1022" s="19">
        <f>J1023+J1025+J1042+J1043+J1044</f>
        <v>992517.7</v>
      </c>
      <c r="K1022" s="19">
        <f>K1023+K1025+K1042+K1043+K1044</f>
        <v>1012517.7</v>
      </c>
      <c r="L1022" s="19">
        <f t="shared" si="187"/>
        <v>1032517.7</v>
      </c>
    </row>
    <row r="1023" spans="1:12" ht="25.5" x14ac:dyDescent="0.2">
      <c r="A1023" s="51"/>
      <c r="B1023" s="52"/>
      <c r="C1023" s="17" t="s">
        <v>106</v>
      </c>
      <c r="D1023" s="25"/>
      <c r="E1023" s="19">
        <f t="shared" ref="E1023:E1043" si="188">SUM(F1023:L1023)</f>
        <v>0</v>
      </c>
      <c r="F1023" s="19">
        <f>F1047+F1071+F1095+F1119+F1143+F1167</f>
        <v>0</v>
      </c>
      <c r="G1023" s="19">
        <f>G1047+G1071+G1095+G1119+G1143+G1167</f>
        <v>0</v>
      </c>
      <c r="H1023" s="19">
        <f>H1047+H1071+H1095+H1119+H1143+H1167</f>
        <v>0</v>
      </c>
      <c r="I1023" s="19">
        <f>I1047+I1071+I1095+I1119+I1143+I1167</f>
        <v>0</v>
      </c>
      <c r="J1023" s="43"/>
      <c r="K1023" s="43"/>
      <c r="L1023" s="44"/>
    </row>
    <row r="1024" spans="1:12" ht="51" x14ac:dyDescent="0.2">
      <c r="A1024" s="51"/>
      <c r="B1024" s="52"/>
      <c r="C1024" s="17" t="s">
        <v>107</v>
      </c>
      <c r="D1024" s="25"/>
      <c r="E1024" s="19">
        <f t="shared" si="188"/>
        <v>0</v>
      </c>
      <c r="F1024" s="19">
        <f t="shared" ref="F1024:I1039" si="189">F1048+F1072+F1096+F1120+F1144+F1168</f>
        <v>0</v>
      </c>
      <c r="G1024" s="19">
        <f t="shared" si="189"/>
        <v>0</v>
      </c>
      <c r="H1024" s="19">
        <f t="shared" si="189"/>
        <v>0</v>
      </c>
      <c r="I1024" s="19">
        <f t="shared" si="189"/>
        <v>0</v>
      </c>
      <c r="J1024" s="43"/>
      <c r="K1024" s="43"/>
      <c r="L1024" s="44"/>
    </row>
    <row r="1025" spans="1:12" ht="25.5" x14ac:dyDescent="0.2">
      <c r="A1025" s="51"/>
      <c r="B1025" s="52"/>
      <c r="C1025" s="17" t="s">
        <v>108</v>
      </c>
      <c r="D1025" s="38">
        <v>810</v>
      </c>
      <c r="E1025" s="19">
        <f>SUM(F1025:L1025)</f>
        <v>2647024.6855300004</v>
      </c>
      <c r="F1025" s="19">
        <f t="shared" si="189"/>
        <v>602682.03</v>
      </c>
      <c r="G1025" s="19">
        <f t="shared" si="189"/>
        <v>476662.29608999996</v>
      </c>
      <c r="H1025" s="19">
        <f t="shared" si="189"/>
        <v>294675.25611999998</v>
      </c>
      <c r="I1025" s="19">
        <f>I1049+I1073+I1097+I1121+I1145+I1169+I1193</f>
        <v>395452.00332000002</v>
      </c>
      <c r="J1025" s="19">
        <f t="shared" ref="J1025:L1025" si="190">J1049+J1073+J1097+J1121+J1145+J1169+J1193</f>
        <v>292517.7</v>
      </c>
      <c r="K1025" s="19">
        <f t="shared" si="190"/>
        <v>292517.7</v>
      </c>
      <c r="L1025" s="19">
        <f t="shared" si="190"/>
        <v>292517.7</v>
      </c>
    </row>
    <row r="1026" spans="1:12" hidden="1" x14ac:dyDescent="0.2">
      <c r="A1026" s="51"/>
      <c r="B1026" s="52"/>
      <c r="C1026" s="17"/>
      <c r="D1026" s="25">
        <v>804</v>
      </c>
      <c r="E1026" s="19">
        <f t="shared" si="188"/>
        <v>0</v>
      </c>
      <c r="F1026" s="19">
        <f t="shared" si="189"/>
        <v>0</v>
      </c>
      <c r="G1026" s="19">
        <f t="shared" si="189"/>
        <v>0</v>
      </c>
      <c r="H1026" s="19">
        <f t="shared" si="189"/>
        <v>0</v>
      </c>
      <c r="I1026" s="19">
        <f t="shared" si="189"/>
        <v>0</v>
      </c>
      <c r="J1026" s="44"/>
      <c r="K1026" s="44"/>
      <c r="L1026" s="44"/>
    </row>
    <row r="1027" spans="1:12" hidden="1" x14ac:dyDescent="0.2">
      <c r="A1027" s="51"/>
      <c r="B1027" s="52"/>
      <c r="C1027" s="17"/>
      <c r="D1027" s="25">
        <v>808</v>
      </c>
      <c r="E1027" s="19">
        <f t="shared" si="188"/>
        <v>0</v>
      </c>
      <c r="F1027" s="19">
        <f t="shared" si="189"/>
        <v>0</v>
      </c>
      <c r="G1027" s="19">
        <f t="shared" si="189"/>
        <v>0</v>
      </c>
      <c r="H1027" s="19">
        <f t="shared" si="189"/>
        <v>0</v>
      </c>
      <c r="I1027" s="19">
        <f t="shared" si="189"/>
        <v>0</v>
      </c>
      <c r="J1027" s="44"/>
      <c r="K1027" s="44"/>
      <c r="L1027" s="44"/>
    </row>
    <row r="1028" spans="1:12" hidden="1" x14ac:dyDescent="0.2">
      <c r="A1028" s="51"/>
      <c r="B1028" s="52"/>
      <c r="C1028" s="17"/>
      <c r="D1028" s="25">
        <v>810</v>
      </c>
      <c r="E1028" s="19">
        <f>SUM(F1028:L1028)</f>
        <v>1992437.6402100001</v>
      </c>
      <c r="F1028" s="19">
        <f t="shared" si="189"/>
        <v>602682.03</v>
      </c>
      <c r="G1028" s="19">
        <f t="shared" si="189"/>
        <v>476662.29608999996</v>
      </c>
      <c r="H1028" s="19">
        <f t="shared" si="189"/>
        <v>274300.24612000003</v>
      </c>
      <c r="I1028" s="19">
        <f t="shared" si="189"/>
        <v>299066.05200000003</v>
      </c>
      <c r="J1028" s="45">
        <v>339727.016</v>
      </c>
      <c r="K1028" s="44"/>
      <c r="L1028" s="44"/>
    </row>
    <row r="1029" spans="1:12" hidden="1" x14ac:dyDescent="0.2">
      <c r="A1029" s="51"/>
      <c r="B1029" s="52"/>
      <c r="C1029" s="17"/>
      <c r="D1029" s="36">
        <v>812</v>
      </c>
      <c r="E1029" s="19">
        <f t="shared" si="188"/>
        <v>0</v>
      </c>
      <c r="F1029" s="19">
        <f t="shared" si="189"/>
        <v>0</v>
      </c>
      <c r="G1029" s="19">
        <f t="shared" si="189"/>
        <v>0</v>
      </c>
      <c r="H1029" s="19">
        <f t="shared" si="189"/>
        <v>0</v>
      </c>
      <c r="I1029" s="19">
        <f t="shared" si="189"/>
        <v>0</v>
      </c>
      <c r="J1029" s="44"/>
      <c r="K1029" s="44"/>
      <c r="L1029" s="44"/>
    </row>
    <row r="1030" spans="1:12" hidden="1" x14ac:dyDescent="0.2">
      <c r="A1030" s="51"/>
      <c r="B1030" s="52"/>
      <c r="C1030" s="17"/>
      <c r="D1030" s="25">
        <v>813</v>
      </c>
      <c r="E1030" s="19">
        <f t="shared" si="188"/>
        <v>0</v>
      </c>
      <c r="F1030" s="19">
        <f t="shared" si="189"/>
        <v>0</v>
      </c>
      <c r="G1030" s="19">
        <f t="shared" si="189"/>
        <v>0</v>
      </c>
      <c r="H1030" s="19">
        <f t="shared" si="189"/>
        <v>0</v>
      </c>
      <c r="I1030" s="19">
        <f t="shared" si="189"/>
        <v>0</v>
      </c>
      <c r="J1030" s="44"/>
      <c r="K1030" s="44"/>
      <c r="L1030" s="44"/>
    </row>
    <row r="1031" spans="1:12" hidden="1" x14ac:dyDescent="0.2">
      <c r="A1031" s="51"/>
      <c r="B1031" s="52"/>
      <c r="C1031" s="17"/>
      <c r="D1031" s="25">
        <v>814</v>
      </c>
      <c r="E1031" s="19">
        <f t="shared" si="188"/>
        <v>0</v>
      </c>
      <c r="F1031" s="19">
        <f t="shared" si="189"/>
        <v>0</v>
      </c>
      <c r="G1031" s="19">
        <f t="shared" si="189"/>
        <v>0</v>
      </c>
      <c r="H1031" s="19">
        <f t="shared" si="189"/>
        <v>0</v>
      </c>
      <c r="I1031" s="19">
        <f t="shared" si="189"/>
        <v>0</v>
      </c>
      <c r="J1031" s="44"/>
      <c r="K1031" s="44"/>
      <c r="L1031" s="44"/>
    </row>
    <row r="1032" spans="1:12" hidden="1" x14ac:dyDescent="0.2">
      <c r="A1032" s="51"/>
      <c r="B1032" s="52"/>
      <c r="C1032" s="17"/>
      <c r="D1032" s="25">
        <v>815</v>
      </c>
      <c r="E1032" s="19">
        <f t="shared" si="188"/>
        <v>0</v>
      </c>
      <c r="F1032" s="19">
        <f t="shared" si="189"/>
        <v>0</v>
      </c>
      <c r="G1032" s="19">
        <f t="shared" si="189"/>
        <v>0</v>
      </c>
      <c r="H1032" s="19">
        <f t="shared" si="189"/>
        <v>0</v>
      </c>
      <c r="I1032" s="19">
        <f t="shared" si="189"/>
        <v>0</v>
      </c>
      <c r="J1032" s="44"/>
      <c r="K1032" s="44"/>
      <c r="L1032" s="44"/>
    </row>
    <row r="1033" spans="1:12" hidden="1" x14ac:dyDescent="0.2">
      <c r="A1033" s="51"/>
      <c r="B1033" s="52"/>
      <c r="C1033" s="17"/>
      <c r="D1033" s="25">
        <v>816</v>
      </c>
      <c r="E1033" s="19">
        <f t="shared" si="188"/>
        <v>0</v>
      </c>
      <c r="F1033" s="19">
        <f t="shared" si="189"/>
        <v>0</v>
      </c>
      <c r="G1033" s="19">
        <f t="shared" si="189"/>
        <v>0</v>
      </c>
      <c r="H1033" s="19">
        <f t="shared" si="189"/>
        <v>0</v>
      </c>
      <c r="I1033" s="19">
        <f t="shared" si="189"/>
        <v>0</v>
      </c>
      <c r="J1033" s="44"/>
      <c r="K1033" s="44"/>
      <c r="L1033" s="44"/>
    </row>
    <row r="1034" spans="1:12" hidden="1" x14ac:dyDescent="0.2">
      <c r="A1034" s="51"/>
      <c r="B1034" s="52"/>
      <c r="C1034" s="17"/>
      <c r="D1034" s="25">
        <v>819</v>
      </c>
      <c r="E1034" s="19">
        <f t="shared" si="188"/>
        <v>0</v>
      </c>
      <c r="F1034" s="19">
        <f t="shared" si="189"/>
        <v>0</v>
      </c>
      <c r="G1034" s="19">
        <f t="shared" si="189"/>
        <v>0</v>
      </c>
      <c r="H1034" s="19">
        <f t="shared" si="189"/>
        <v>0</v>
      </c>
      <c r="I1034" s="19">
        <f t="shared" si="189"/>
        <v>0</v>
      </c>
      <c r="J1034" s="44"/>
      <c r="K1034" s="44"/>
      <c r="L1034" s="44"/>
    </row>
    <row r="1035" spans="1:12" hidden="1" x14ac:dyDescent="0.2">
      <c r="A1035" s="51"/>
      <c r="B1035" s="52"/>
      <c r="C1035" s="17"/>
      <c r="D1035" s="25">
        <v>826</v>
      </c>
      <c r="E1035" s="19">
        <f t="shared" si="188"/>
        <v>0</v>
      </c>
      <c r="F1035" s="19">
        <f t="shared" si="189"/>
        <v>0</v>
      </c>
      <c r="G1035" s="19">
        <f t="shared" si="189"/>
        <v>0</v>
      </c>
      <c r="H1035" s="19">
        <f t="shared" si="189"/>
        <v>0</v>
      </c>
      <c r="I1035" s="19">
        <f t="shared" si="189"/>
        <v>0</v>
      </c>
      <c r="J1035" s="44"/>
      <c r="K1035" s="44"/>
      <c r="L1035" s="44"/>
    </row>
    <row r="1036" spans="1:12" hidden="1" x14ac:dyDescent="0.2">
      <c r="A1036" s="51"/>
      <c r="B1036" s="52"/>
      <c r="C1036" s="17"/>
      <c r="D1036" s="25">
        <v>829</v>
      </c>
      <c r="E1036" s="19">
        <f t="shared" si="188"/>
        <v>0</v>
      </c>
      <c r="F1036" s="19">
        <f t="shared" si="189"/>
        <v>0</v>
      </c>
      <c r="G1036" s="19">
        <f t="shared" si="189"/>
        <v>0</v>
      </c>
      <c r="H1036" s="19">
        <f t="shared" si="189"/>
        <v>0</v>
      </c>
      <c r="I1036" s="19">
        <f t="shared" si="189"/>
        <v>0</v>
      </c>
      <c r="J1036" s="44"/>
      <c r="K1036" s="44"/>
      <c r="L1036" s="44"/>
    </row>
    <row r="1037" spans="1:12" hidden="1" x14ac:dyDescent="0.2">
      <c r="A1037" s="51"/>
      <c r="B1037" s="52"/>
      <c r="C1037" s="17"/>
      <c r="D1037" s="25">
        <v>832</v>
      </c>
      <c r="E1037" s="19">
        <f t="shared" si="188"/>
        <v>0</v>
      </c>
      <c r="F1037" s="19">
        <f t="shared" si="189"/>
        <v>0</v>
      </c>
      <c r="G1037" s="19">
        <f t="shared" si="189"/>
        <v>0</v>
      </c>
      <c r="H1037" s="19">
        <f t="shared" si="189"/>
        <v>0</v>
      </c>
      <c r="I1037" s="19">
        <f t="shared" si="189"/>
        <v>0</v>
      </c>
      <c r="J1037" s="44"/>
      <c r="K1037" s="44"/>
      <c r="L1037" s="44"/>
    </row>
    <row r="1038" spans="1:12" hidden="1" x14ac:dyDescent="0.2">
      <c r="A1038" s="51"/>
      <c r="B1038" s="52"/>
      <c r="C1038" s="17"/>
      <c r="D1038" s="25">
        <v>843</v>
      </c>
      <c r="E1038" s="19">
        <f t="shared" si="188"/>
        <v>0</v>
      </c>
      <c r="F1038" s="19">
        <f t="shared" si="189"/>
        <v>0</v>
      </c>
      <c r="G1038" s="19">
        <f t="shared" si="189"/>
        <v>0</v>
      </c>
      <c r="H1038" s="19">
        <f t="shared" si="189"/>
        <v>0</v>
      </c>
      <c r="I1038" s="19">
        <f t="shared" si="189"/>
        <v>0</v>
      </c>
      <c r="J1038" s="44"/>
      <c r="K1038" s="44"/>
      <c r="L1038" s="44"/>
    </row>
    <row r="1039" spans="1:12" hidden="1" x14ac:dyDescent="0.2">
      <c r="A1039" s="51"/>
      <c r="B1039" s="52"/>
      <c r="C1039" s="17"/>
      <c r="D1039" s="25">
        <v>847</v>
      </c>
      <c r="E1039" s="19">
        <f t="shared" si="188"/>
        <v>0</v>
      </c>
      <c r="F1039" s="19">
        <f t="shared" si="189"/>
        <v>0</v>
      </c>
      <c r="G1039" s="19">
        <f t="shared" si="189"/>
        <v>0</v>
      </c>
      <c r="H1039" s="19">
        <f t="shared" si="189"/>
        <v>0</v>
      </c>
      <c r="I1039" s="19">
        <f t="shared" si="189"/>
        <v>0</v>
      </c>
      <c r="J1039" s="44"/>
      <c r="K1039" s="44"/>
      <c r="L1039" s="44"/>
    </row>
    <row r="1040" spans="1:12" hidden="1" x14ac:dyDescent="0.2">
      <c r="A1040" s="51"/>
      <c r="B1040" s="52"/>
      <c r="C1040" s="17"/>
      <c r="D1040" s="25">
        <v>848</v>
      </c>
      <c r="E1040" s="19">
        <f t="shared" si="188"/>
        <v>0</v>
      </c>
      <c r="F1040" s="19">
        <f t="shared" ref="F1040:I1044" si="191">F1064+F1088+F1112+F1136+F1160+F1184</f>
        <v>0</v>
      </c>
      <c r="G1040" s="19">
        <f t="shared" si="191"/>
        <v>0</v>
      </c>
      <c r="H1040" s="19">
        <f t="shared" si="191"/>
        <v>0</v>
      </c>
      <c r="I1040" s="19">
        <f t="shared" si="191"/>
        <v>0</v>
      </c>
      <c r="J1040" s="44"/>
      <c r="K1040" s="44"/>
      <c r="L1040" s="44"/>
    </row>
    <row r="1041" spans="1:12" hidden="1" x14ac:dyDescent="0.2">
      <c r="A1041" s="51"/>
      <c r="B1041" s="52"/>
      <c r="C1041" s="17"/>
      <c r="D1041" s="25">
        <v>857</v>
      </c>
      <c r="E1041" s="19">
        <f t="shared" si="188"/>
        <v>0</v>
      </c>
      <c r="F1041" s="19">
        <f t="shared" si="191"/>
        <v>0</v>
      </c>
      <c r="G1041" s="19">
        <f t="shared" si="191"/>
        <v>0</v>
      </c>
      <c r="H1041" s="19">
        <f t="shared" si="191"/>
        <v>0</v>
      </c>
      <c r="I1041" s="19">
        <f t="shared" si="191"/>
        <v>0</v>
      </c>
      <c r="J1041" s="44"/>
      <c r="K1041" s="44"/>
      <c r="L1041" s="44"/>
    </row>
    <row r="1042" spans="1:12" ht="25.5" x14ac:dyDescent="0.2">
      <c r="A1042" s="51"/>
      <c r="B1042" s="52"/>
      <c r="C1042" s="17" t="s">
        <v>109</v>
      </c>
      <c r="D1042" s="25"/>
      <c r="E1042" s="19">
        <f t="shared" si="188"/>
        <v>0</v>
      </c>
      <c r="F1042" s="19">
        <f t="shared" si="191"/>
        <v>0</v>
      </c>
      <c r="G1042" s="19">
        <f t="shared" si="191"/>
        <v>0</v>
      </c>
      <c r="H1042" s="19">
        <f t="shared" si="191"/>
        <v>0</v>
      </c>
      <c r="I1042" s="19">
        <f t="shared" si="191"/>
        <v>0</v>
      </c>
      <c r="J1042" s="44"/>
      <c r="K1042" s="44"/>
      <c r="L1042" s="44"/>
    </row>
    <row r="1043" spans="1:12" ht="25.5" x14ac:dyDescent="0.2">
      <c r="A1043" s="51"/>
      <c r="B1043" s="52"/>
      <c r="C1043" s="17" t="s">
        <v>110</v>
      </c>
      <c r="D1043" s="25"/>
      <c r="E1043" s="19">
        <f t="shared" si="188"/>
        <v>0</v>
      </c>
      <c r="F1043" s="19">
        <f t="shared" si="191"/>
        <v>0</v>
      </c>
      <c r="G1043" s="19">
        <f t="shared" si="191"/>
        <v>0</v>
      </c>
      <c r="H1043" s="19">
        <f t="shared" si="191"/>
        <v>0</v>
      </c>
      <c r="I1043" s="19">
        <f t="shared" si="191"/>
        <v>0</v>
      </c>
      <c r="J1043" s="44"/>
      <c r="K1043" s="44"/>
      <c r="L1043" s="44"/>
    </row>
    <row r="1044" spans="1:12" ht="38.25" x14ac:dyDescent="0.2">
      <c r="A1044" s="51"/>
      <c r="B1044" s="52"/>
      <c r="C1044" s="17" t="s">
        <v>111</v>
      </c>
      <c r="D1044" s="25"/>
      <c r="E1044" s="19">
        <f>SUM(F1044:L1044)</f>
        <v>4646940</v>
      </c>
      <c r="F1044" s="19">
        <f t="shared" si="191"/>
        <v>500000</v>
      </c>
      <c r="G1044" s="19">
        <f t="shared" si="191"/>
        <v>619740</v>
      </c>
      <c r="H1044" s="19">
        <f t="shared" si="191"/>
        <v>650000</v>
      </c>
      <c r="I1044" s="19">
        <f>I1068+I1092+I1116+I1140+I1164+I1188</f>
        <v>717200</v>
      </c>
      <c r="J1044" s="19">
        <f>J1068+J1092+J1116+J1140+J1164+J1188</f>
        <v>700000</v>
      </c>
      <c r="K1044" s="19">
        <f>K1068+K1092+K1116+K1140+K1164+K1188</f>
        <v>720000</v>
      </c>
      <c r="L1044" s="19">
        <f>L1068+L1092+L1116+L1140+L1164+L1188</f>
        <v>740000</v>
      </c>
    </row>
    <row r="1045" spans="1:12" x14ac:dyDescent="0.2">
      <c r="A1045" s="51" t="s">
        <v>25</v>
      </c>
      <c r="B1045" s="52" t="s">
        <v>72</v>
      </c>
      <c r="C1045" s="17" t="s">
        <v>103</v>
      </c>
      <c r="D1045" s="25"/>
      <c r="E1045" s="19">
        <f>SUM(F1045:L1045)</f>
        <v>658.20384000000001</v>
      </c>
      <c r="F1045" s="19">
        <f t="shared" ref="F1045:L1045" si="192">F1046+F1048</f>
        <v>0</v>
      </c>
      <c r="G1045" s="19">
        <f t="shared" si="192"/>
        <v>658.20384000000001</v>
      </c>
      <c r="H1045" s="19">
        <f t="shared" si="192"/>
        <v>0</v>
      </c>
      <c r="I1045" s="19">
        <f t="shared" si="192"/>
        <v>0</v>
      </c>
      <c r="J1045" s="19">
        <f t="shared" si="192"/>
        <v>0</v>
      </c>
      <c r="K1045" s="19">
        <f t="shared" si="192"/>
        <v>0</v>
      </c>
      <c r="L1045" s="19">
        <f t="shared" si="192"/>
        <v>0</v>
      </c>
    </row>
    <row r="1046" spans="1:12" ht="38.25" x14ac:dyDescent="0.2">
      <c r="A1046" s="51"/>
      <c r="B1046" s="52"/>
      <c r="C1046" s="17" t="s">
        <v>105</v>
      </c>
      <c r="D1046" s="25"/>
      <c r="E1046" s="19">
        <f t="shared" ref="E1046:E1068" si="193">SUM(F1046:L1046)</f>
        <v>658.20384000000001</v>
      </c>
      <c r="F1046" s="19">
        <f t="shared" ref="F1046:L1046" si="194">F1047+F1049+F1066+F1067+F1068</f>
        <v>0</v>
      </c>
      <c r="G1046" s="19">
        <f t="shared" si="194"/>
        <v>658.20384000000001</v>
      </c>
      <c r="H1046" s="19">
        <f t="shared" si="194"/>
        <v>0</v>
      </c>
      <c r="I1046" s="19">
        <f t="shared" si="194"/>
        <v>0</v>
      </c>
      <c r="J1046" s="19">
        <f t="shared" si="194"/>
        <v>0</v>
      </c>
      <c r="K1046" s="19">
        <f t="shared" si="194"/>
        <v>0</v>
      </c>
      <c r="L1046" s="19">
        <f t="shared" si="194"/>
        <v>0</v>
      </c>
    </row>
    <row r="1047" spans="1:12" ht="25.5" x14ac:dyDescent="0.2">
      <c r="A1047" s="51"/>
      <c r="B1047" s="52"/>
      <c r="C1047" s="17" t="s">
        <v>106</v>
      </c>
      <c r="D1047" s="25"/>
      <c r="E1047" s="19">
        <f t="shared" si="193"/>
        <v>0</v>
      </c>
      <c r="F1047" s="19">
        <v>0</v>
      </c>
      <c r="G1047" s="19">
        <v>0</v>
      </c>
      <c r="H1047" s="19">
        <v>0</v>
      </c>
      <c r="I1047" s="19">
        <v>0</v>
      </c>
      <c r="J1047" s="19">
        <v>0</v>
      </c>
      <c r="K1047" s="19">
        <v>0</v>
      </c>
      <c r="L1047" s="19">
        <v>0</v>
      </c>
    </row>
    <row r="1048" spans="1:12" ht="51" x14ac:dyDescent="0.2">
      <c r="A1048" s="51"/>
      <c r="B1048" s="52"/>
      <c r="C1048" s="17" t="s">
        <v>107</v>
      </c>
      <c r="D1048" s="25"/>
      <c r="E1048" s="19">
        <f t="shared" si="193"/>
        <v>0</v>
      </c>
      <c r="F1048" s="19">
        <v>0</v>
      </c>
      <c r="G1048" s="19">
        <v>0</v>
      </c>
      <c r="H1048" s="19">
        <v>0</v>
      </c>
      <c r="I1048" s="19">
        <v>0</v>
      </c>
      <c r="J1048" s="19">
        <v>0</v>
      </c>
      <c r="K1048" s="19">
        <v>0</v>
      </c>
      <c r="L1048" s="19">
        <v>0</v>
      </c>
    </row>
    <row r="1049" spans="1:12" ht="25.5" x14ac:dyDescent="0.2">
      <c r="A1049" s="51"/>
      <c r="B1049" s="52"/>
      <c r="C1049" s="17" t="s">
        <v>108</v>
      </c>
      <c r="D1049" s="18">
        <v>810</v>
      </c>
      <c r="E1049" s="19">
        <f t="shared" si="193"/>
        <v>658.20384000000001</v>
      </c>
      <c r="F1049" s="19">
        <f t="shared" ref="F1049:L1049" si="195">SUM(F1050:F1065)</f>
        <v>0</v>
      </c>
      <c r="G1049" s="19">
        <f t="shared" si="195"/>
        <v>658.20384000000001</v>
      </c>
      <c r="H1049" s="19">
        <f t="shared" si="195"/>
        <v>0</v>
      </c>
      <c r="I1049" s="19">
        <f t="shared" si="195"/>
        <v>0</v>
      </c>
      <c r="J1049" s="19">
        <f t="shared" si="195"/>
        <v>0</v>
      </c>
      <c r="K1049" s="19">
        <f t="shared" si="195"/>
        <v>0</v>
      </c>
      <c r="L1049" s="19">
        <f t="shared" si="195"/>
        <v>0</v>
      </c>
    </row>
    <row r="1050" spans="1:12" hidden="1" x14ac:dyDescent="0.2">
      <c r="A1050" s="51"/>
      <c r="B1050" s="52"/>
      <c r="C1050" s="17"/>
      <c r="D1050" s="25">
        <v>804</v>
      </c>
      <c r="E1050" s="19">
        <f t="shared" si="193"/>
        <v>0</v>
      </c>
      <c r="F1050" s="19"/>
      <c r="G1050" s="19"/>
      <c r="H1050" s="19"/>
      <c r="I1050" s="19"/>
      <c r="J1050" s="19"/>
      <c r="K1050" s="19"/>
      <c r="L1050" s="19"/>
    </row>
    <row r="1051" spans="1:12" hidden="1" x14ac:dyDescent="0.2">
      <c r="A1051" s="51"/>
      <c r="B1051" s="52"/>
      <c r="C1051" s="17"/>
      <c r="D1051" s="25">
        <v>808</v>
      </c>
      <c r="E1051" s="19">
        <f t="shared" si="193"/>
        <v>0</v>
      </c>
      <c r="F1051" s="19"/>
      <c r="G1051" s="19"/>
      <c r="H1051" s="19"/>
      <c r="I1051" s="19"/>
      <c r="J1051" s="19"/>
      <c r="K1051" s="19"/>
      <c r="L1051" s="19"/>
    </row>
    <row r="1052" spans="1:12" hidden="1" x14ac:dyDescent="0.2">
      <c r="A1052" s="51"/>
      <c r="B1052" s="52"/>
      <c r="C1052" s="17"/>
      <c r="D1052" s="25">
        <v>810</v>
      </c>
      <c r="E1052" s="19">
        <f t="shared" si="193"/>
        <v>658.20384000000001</v>
      </c>
      <c r="F1052" s="19"/>
      <c r="G1052" s="19">
        <v>658.20384000000001</v>
      </c>
      <c r="H1052" s="19"/>
      <c r="I1052" s="19"/>
      <c r="J1052" s="19"/>
      <c r="K1052" s="19"/>
      <c r="L1052" s="19"/>
    </row>
    <row r="1053" spans="1:12" hidden="1" x14ac:dyDescent="0.2">
      <c r="A1053" s="51"/>
      <c r="B1053" s="52"/>
      <c r="C1053" s="17"/>
      <c r="D1053" s="36">
        <v>812</v>
      </c>
      <c r="E1053" s="19">
        <f t="shared" si="193"/>
        <v>0</v>
      </c>
      <c r="F1053" s="19"/>
      <c r="G1053" s="19"/>
      <c r="H1053" s="19"/>
      <c r="I1053" s="19"/>
      <c r="J1053" s="19"/>
      <c r="K1053" s="19"/>
      <c r="L1053" s="19"/>
    </row>
    <row r="1054" spans="1:12" hidden="1" x14ac:dyDescent="0.2">
      <c r="A1054" s="51"/>
      <c r="B1054" s="52"/>
      <c r="C1054" s="17"/>
      <c r="D1054" s="25">
        <v>813</v>
      </c>
      <c r="E1054" s="19">
        <f t="shared" si="193"/>
        <v>0</v>
      </c>
      <c r="F1054" s="19"/>
      <c r="G1054" s="19"/>
      <c r="H1054" s="19"/>
      <c r="I1054" s="19"/>
      <c r="J1054" s="19"/>
      <c r="K1054" s="19"/>
      <c r="L1054" s="19"/>
    </row>
    <row r="1055" spans="1:12" hidden="1" x14ac:dyDescent="0.2">
      <c r="A1055" s="51"/>
      <c r="B1055" s="52"/>
      <c r="C1055" s="17"/>
      <c r="D1055" s="25">
        <v>814</v>
      </c>
      <c r="E1055" s="19">
        <f t="shared" si="193"/>
        <v>0</v>
      </c>
      <c r="F1055" s="19"/>
      <c r="G1055" s="19"/>
      <c r="H1055" s="19"/>
      <c r="I1055" s="19"/>
      <c r="J1055" s="19"/>
      <c r="K1055" s="19"/>
      <c r="L1055" s="19"/>
    </row>
    <row r="1056" spans="1:12" hidden="1" x14ac:dyDescent="0.2">
      <c r="A1056" s="51"/>
      <c r="B1056" s="52"/>
      <c r="C1056" s="17"/>
      <c r="D1056" s="25">
        <v>815</v>
      </c>
      <c r="E1056" s="19">
        <f t="shared" si="193"/>
        <v>0</v>
      </c>
      <c r="F1056" s="19"/>
      <c r="G1056" s="19"/>
      <c r="H1056" s="19"/>
      <c r="I1056" s="19"/>
      <c r="J1056" s="19"/>
      <c r="K1056" s="19"/>
      <c r="L1056" s="19"/>
    </row>
    <row r="1057" spans="1:12" hidden="1" x14ac:dyDescent="0.2">
      <c r="A1057" s="51"/>
      <c r="B1057" s="52"/>
      <c r="C1057" s="17"/>
      <c r="D1057" s="25">
        <v>816</v>
      </c>
      <c r="E1057" s="19">
        <f t="shared" si="193"/>
        <v>0</v>
      </c>
      <c r="F1057" s="19"/>
      <c r="G1057" s="19"/>
      <c r="H1057" s="19"/>
      <c r="I1057" s="19"/>
      <c r="J1057" s="19"/>
      <c r="K1057" s="19"/>
      <c r="L1057" s="19"/>
    </row>
    <row r="1058" spans="1:12" hidden="1" x14ac:dyDescent="0.2">
      <c r="A1058" s="51"/>
      <c r="B1058" s="52"/>
      <c r="C1058" s="17"/>
      <c r="D1058" s="25">
        <v>819</v>
      </c>
      <c r="E1058" s="19">
        <f t="shared" si="193"/>
        <v>0</v>
      </c>
      <c r="F1058" s="19"/>
      <c r="G1058" s="19"/>
      <c r="H1058" s="19"/>
      <c r="I1058" s="19"/>
      <c r="J1058" s="19"/>
      <c r="K1058" s="19"/>
      <c r="L1058" s="19"/>
    </row>
    <row r="1059" spans="1:12" hidden="1" x14ac:dyDescent="0.2">
      <c r="A1059" s="51"/>
      <c r="B1059" s="52"/>
      <c r="C1059" s="17"/>
      <c r="D1059" s="25">
        <v>826</v>
      </c>
      <c r="E1059" s="19">
        <f t="shared" si="193"/>
        <v>0</v>
      </c>
      <c r="F1059" s="19"/>
      <c r="G1059" s="19"/>
      <c r="H1059" s="19"/>
      <c r="I1059" s="19"/>
      <c r="J1059" s="19"/>
      <c r="K1059" s="19"/>
      <c r="L1059" s="19"/>
    </row>
    <row r="1060" spans="1:12" hidden="1" x14ac:dyDescent="0.2">
      <c r="A1060" s="51"/>
      <c r="B1060" s="52"/>
      <c r="C1060" s="17"/>
      <c r="D1060" s="25">
        <v>829</v>
      </c>
      <c r="E1060" s="19">
        <f t="shared" si="193"/>
        <v>0</v>
      </c>
      <c r="F1060" s="19"/>
      <c r="G1060" s="19"/>
      <c r="H1060" s="19"/>
      <c r="I1060" s="19"/>
      <c r="J1060" s="19"/>
      <c r="K1060" s="19"/>
      <c r="L1060" s="19"/>
    </row>
    <row r="1061" spans="1:12" hidden="1" x14ac:dyDescent="0.2">
      <c r="A1061" s="51"/>
      <c r="B1061" s="52"/>
      <c r="C1061" s="17"/>
      <c r="D1061" s="25">
        <v>832</v>
      </c>
      <c r="E1061" s="19">
        <f t="shared" si="193"/>
        <v>0</v>
      </c>
      <c r="F1061" s="19"/>
      <c r="G1061" s="19"/>
      <c r="H1061" s="19"/>
      <c r="I1061" s="19"/>
      <c r="J1061" s="19"/>
      <c r="K1061" s="19"/>
      <c r="L1061" s="19"/>
    </row>
    <row r="1062" spans="1:12" hidden="1" x14ac:dyDescent="0.2">
      <c r="A1062" s="51"/>
      <c r="B1062" s="52"/>
      <c r="C1062" s="17"/>
      <c r="D1062" s="25">
        <v>843</v>
      </c>
      <c r="E1062" s="19">
        <f t="shared" si="193"/>
        <v>0</v>
      </c>
      <c r="F1062" s="19"/>
      <c r="G1062" s="19"/>
      <c r="H1062" s="19"/>
      <c r="I1062" s="19"/>
      <c r="J1062" s="19"/>
      <c r="K1062" s="19"/>
      <c r="L1062" s="19"/>
    </row>
    <row r="1063" spans="1:12" hidden="1" x14ac:dyDescent="0.2">
      <c r="A1063" s="51"/>
      <c r="B1063" s="52"/>
      <c r="C1063" s="17"/>
      <c r="D1063" s="25">
        <v>847</v>
      </c>
      <c r="E1063" s="19">
        <f t="shared" si="193"/>
        <v>0</v>
      </c>
      <c r="F1063" s="19"/>
      <c r="G1063" s="19"/>
      <c r="H1063" s="19"/>
      <c r="I1063" s="19"/>
      <c r="J1063" s="19"/>
      <c r="K1063" s="19"/>
      <c r="L1063" s="19"/>
    </row>
    <row r="1064" spans="1:12" hidden="1" x14ac:dyDescent="0.2">
      <c r="A1064" s="51"/>
      <c r="B1064" s="52"/>
      <c r="C1064" s="17"/>
      <c r="D1064" s="25">
        <v>848</v>
      </c>
      <c r="E1064" s="19">
        <f t="shared" si="193"/>
        <v>0</v>
      </c>
      <c r="F1064" s="19"/>
      <c r="G1064" s="19"/>
      <c r="H1064" s="19"/>
      <c r="I1064" s="19"/>
      <c r="J1064" s="19"/>
      <c r="K1064" s="19"/>
      <c r="L1064" s="19"/>
    </row>
    <row r="1065" spans="1:12" hidden="1" x14ac:dyDescent="0.2">
      <c r="A1065" s="51"/>
      <c r="B1065" s="52"/>
      <c r="C1065" s="17"/>
      <c r="D1065" s="25">
        <v>857</v>
      </c>
      <c r="E1065" s="19">
        <f t="shared" si="193"/>
        <v>0</v>
      </c>
      <c r="F1065" s="19"/>
      <c r="G1065" s="19"/>
      <c r="H1065" s="19"/>
      <c r="I1065" s="19"/>
      <c r="J1065" s="19"/>
      <c r="K1065" s="19"/>
      <c r="L1065" s="19"/>
    </row>
    <row r="1066" spans="1:12" ht="25.5" x14ac:dyDescent="0.2">
      <c r="A1066" s="51"/>
      <c r="B1066" s="52"/>
      <c r="C1066" s="17" t="s">
        <v>109</v>
      </c>
      <c r="D1066" s="25"/>
      <c r="E1066" s="19">
        <f t="shared" si="193"/>
        <v>0</v>
      </c>
      <c r="F1066" s="19">
        <v>0</v>
      </c>
      <c r="G1066" s="19">
        <v>0</v>
      </c>
      <c r="H1066" s="19">
        <v>0</v>
      </c>
      <c r="I1066" s="19">
        <v>0</v>
      </c>
      <c r="J1066" s="19">
        <v>0</v>
      </c>
      <c r="K1066" s="19">
        <v>0</v>
      </c>
      <c r="L1066" s="19">
        <v>0</v>
      </c>
    </row>
    <row r="1067" spans="1:12" ht="25.5" x14ac:dyDescent="0.2">
      <c r="A1067" s="51"/>
      <c r="B1067" s="52"/>
      <c r="C1067" s="17" t="s">
        <v>110</v>
      </c>
      <c r="D1067" s="25"/>
      <c r="E1067" s="19">
        <f t="shared" si="193"/>
        <v>0</v>
      </c>
      <c r="F1067" s="19">
        <v>0</v>
      </c>
      <c r="G1067" s="19">
        <v>0</v>
      </c>
      <c r="H1067" s="19">
        <v>0</v>
      </c>
      <c r="I1067" s="19">
        <v>0</v>
      </c>
      <c r="J1067" s="19">
        <v>0</v>
      </c>
      <c r="K1067" s="19">
        <v>0</v>
      </c>
      <c r="L1067" s="19">
        <v>0</v>
      </c>
    </row>
    <row r="1068" spans="1:12" ht="41.25" customHeight="1" x14ac:dyDescent="0.2">
      <c r="A1068" s="51"/>
      <c r="B1068" s="52"/>
      <c r="C1068" s="17" t="s">
        <v>111</v>
      </c>
      <c r="D1068" s="25"/>
      <c r="E1068" s="19">
        <f t="shared" si="193"/>
        <v>0</v>
      </c>
      <c r="F1068" s="19">
        <v>0</v>
      </c>
      <c r="G1068" s="19">
        <v>0</v>
      </c>
      <c r="H1068" s="19">
        <v>0</v>
      </c>
      <c r="I1068" s="19">
        <v>0</v>
      </c>
      <c r="J1068" s="19">
        <v>0</v>
      </c>
      <c r="K1068" s="19">
        <v>0</v>
      </c>
      <c r="L1068" s="19">
        <v>0</v>
      </c>
    </row>
    <row r="1069" spans="1:12" x14ac:dyDescent="0.2">
      <c r="A1069" s="51" t="s">
        <v>26</v>
      </c>
      <c r="B1069" s="52" t="s">
        <v>73</v>
      </c>
      <c r="C1069" s="17" t="s">
        <v>103</v>
      </c>
      <c r="D1069" s="25"/>
      <c r="E1069" s="19">
        <f>SUM(F1069:L1069)</f>
        <v>10885</v>
      </c>
      <c r="F1069" s="19">
        <f t="shared" ref="F1069:L1069" si="196">F1070+F1072</f>
        <v>3260</v>
      </c>
      <c r="G1069" s="19">
        <f t="shared" si="196"/>
        <v>3500</v>
      </c>
      <c r="H1069" s="19">
        <f t="shared" si="196"/>
        <v>3000</v>
      </c>
      <c r="I1069" s="19">
        <f t="shared" si="196"/>
        <v>1125</v>
      </c>
      <c r="J1069" s="19">
        <f t="shared" si="196"/>
        <v>0</v>
      </c>
      <c r="K1069" s="19">
        <f t="shared" si="196"/>
        <v>0</v>
      </c>
      <c r="L1069" s="19">
        <f t="shared" si="196"/>
        <v>0</v>
      </c>
    </row>
    <row r="1070" spans="1:12" ht="38.25" x14ac:dyDescent="0.2">
      <c r="A1070" s="51"/>
      <c r="B1070" s="52"/>
      <c r="C1070" s="17" t="s">
        <v>105</v>
      </c>
      <c r="D1070" s="25"/>
      <c r="E1070" s="19">
        <f t="shared" ref="E1070:E1092" si="197">SUM(F1070:L1070)</f>
        <v>10885</v>
      </c>
      <c r="F1070" s="19">
        <f t="shared" ref="F1070:L1070" si="198">F1071+F1073+F1090+F1091+F1092</f>
        <v>3260</v>
      </c>
      <c r="G1070" s="19">
        <f t="shared" si="198"/>
        <v>3500</v>
      </c>
      <c r="H1070" s="19">
        <f t="shared" si="198"/>
        <v>3000</v>
      </c>
      <c r="I1070" s="19">
        <f t="shared" si="198"/>
        <v>1125</v>
      </c>
      <c r="J1070" s="19">
        <f t="shared" si="198"/>
        <v>0</v>
      </c>
      <c r="K1070" s="19">
        <f t="shared" si="198"/>
        <v>0</v>
      </c>
      <c r="L1070" s="19">
        <f t="shared" si="198"/>
        <v>0</v>
      </c>
    </row>
    <row r="1071" spans="1:12" ht="25.5" x14ac:dyDescent="0.2">
      <c r="A1071" s="51"/>
      <c r="B1071" s="52"/>
      <c r="C1071" s="17" t="s">
        <v>106</v>
      </c>
      <c r="D1071" s="25"/>
      <c r="E1071" s="19">
        <f t="shared" si="197"/>
        <v>0</v>
      </c>
      <c r="F1071" s="19">
        <v>0</v>
      </c>
      <c r="G1071" s="19">
        <v>0</v>
      </c>
      <c r="H1071" s="19">
        <v>0</v>
      </c>
      <c r="I1071" s="19">
        <v>0</v>
      </c>
      <c r="J1071" s="19">
        <v>0</v>
      </c>
      <c r="K1071" s="19">
        <v>0</v>
      </c>
      <c r="L1071" s="19">
        <v>0</v>
      </c>
    </row>
    <row r="1072" spans="1:12" ht="51" x14ac:dyDescent="0.2">
      <c r="A1072" s="51"/>
      <c r="B1072" s="52"/>
      <c r="C1072" s="17" t="s">
        <v>107</v>
      </c>
      <c r="D1072" s="25"/>
      <c r="E1072" s="19">
        <f t="shared" si="197"/>
        <v>0</v>
      </c>
      <c r="F1072" s="19">
        <v>0</v>
      </c>
      <c r="G1072" s="19">
        <v>0</v>
      </c>
      <c r="H1072" s="19">
        <v>0</v>
      </c>
      <c r="I1072" s="19">
        <v>0</v>
      </c>
      <c r="J1072" s="19">
        <v>0</v>
      </c>
      <c r="K1072" s="19">
        <v>0</v>
      </c>
      <c r="L1072" s="19">
        <v>0</v>
      </c>
    </row>
    <row r="1073" spans="1:12" ht="25.5" x14ac:dyDescent="0.2">
      <c r="A1073" s="51"/>
      <c r="B1073" s="52"/>
      <c r="C1073" s="17" t="s">
        <v>108</v>
      </c>
      <c r="D1073" s="18">
        <v>810</v>
      </c>
      <c r="E1073" s="19">
        <f t="shared" si="197"/>
        <v>10885</v>
      </c>
      <c r="F1073" s="19">
        <f>SUM(F1074:F1089)</f>
        <v>3260</v>
      </c>
      <c r="G1073" s="19">
        <f>SUM(G1074:G1089)</f>
        <v>3500</v>
      </c>
      <c r="H1073" s="19">
        <f>SUM(H1074:H1089)</f>
        <v>3000</v>
      </c>
      <c r="I1073" s="19">
        <v>1125</v>
      </c>
      <c r="J1073" s="19">
        <v>0</v>
      </c>
      <c r="K1073" s="19">
        <v>0</v>
      </c>
      <c r="L1073" s="19">
        <f>K1073*1.04</f>
        <v>0</v>
      </c>
    </row>
    <row r="1074" spans="1:12" hidden="1" x14ac:dyDescent="0.2">
      <c r="A1074" s="51"/>
      <c r="B1074" s="52"/>
      <c r="C1074" s="17"/>
      <c r="D1074" s="25">
        <v>804</v>
      </c>
      <c r="E1074" s="19">
        <f t="shared" si="197"/>
        <v>0</v>
      </c>
      <c r="F1074" s="19"/>
      <c r="G1074" s="19"/>
      <c r="H1074" s="19"/>
      <c r="I1074" s="19"/>
      <c r="J1074" s="44"/>
      <c r="K1074" s="44"/>
      <c r="L1074" s="44"/>
    </row>
    <row r="1075" spans="1:12" hidden="1" x14ac:dyDescent="0.2">
      <c r="A1075" s="51"/>
      <c r="B1075" s="52"/>
      <c r="C1075" s="17"/>
      <c r="D1075" s="25">
        <v>808</v>
      </c>
      <c r="E1075" s="19">
        <f t="shared" si="197"/>
        <v>0</v>
      </c>
      <c r="F1075" s="19"/>
      <c r="G1075" s="19"/>
      <c r="H1075" s="19"/>
      <c r="I1075" s="19"/>
      <c r="J1075" s="44"/>
      <c r="K1075" s="44"/>
      <c r="L1075" s="44"/>
    </row>
    <row r="1076" spans="1:12" hidden="1" x14ac:dyDescent="0.2">
      <c r="A1076" s="51"/>
      <c r="B1076" s="52"/>
      <c r="C1076" s="17"/>
      <c r="D1076" s="25">
        <v>810</v>
      </c>
      <c r="E1076" s="19">
        <f t="shared" si="197"/>
        <v>15820</v>
      </c>
      <c r="F1076" s="19">
        <v>3260</v>
      </c>
      <c r="G1076" s="19">
        <v>3500</v>
      </c>
      <c r="H1076" s="19">
        <v>3000</v>
      </c>
      <c r="I1076" s="19">
        <v>1500</v>
      </c>
      <c r="J1076" s="19">
        <v>1500</v>
      </c>
      <c r="K1076" s="19">
        <v>1500</v>
      </c>
      <c r="L1076" s="19">
        <f>K1076*1.04</f>
        <v>1560</v>
      </c>
    </row>
    <row r="1077" spans="1:12" hidden="1" x14ac:dyDescent="0.2">
      <c r="A1077" s="51"/>
      <c r="B1077" s="52"/>
      <c r="C1077" s="17"/>
      <c r="D1077" s="36">
        <v>812</v>
      </c>
      <c r="E1077" s="19">
        <f t="shared" si="197"/>
        <v>0</v>
      </c>
      <c r="F1077" s="19"/>
      <c r="G1077" s="19"/>
      <c r="H1077" s="19"/>
      <c r="I1077" s="19"/>
      <c r="J1077" s="44"/>
      <c r="K1077" s="44"/>
      <c r="L1077" s="44"/>
    </row>
    <row r="1078" spans="1:12" hidden="1" x14ac:dyDescent="0.2">
      <c r="A1078" s="51"/>
      <c r="B1078" s="52"/>
      <c r="C1078" s="17"/>
      <c r="D1078" s="25">
        <v>813</v>
      </c>
      <c r="E1078" s="19">
        <f t="shared" si="197"/>
        <v>0</v>
      </c>
      <c r="F1078" s="19"/>
      <c r="G1078" s="19"/>
      <c r="H1078" s="19"/>
      <c r="I1078" s="19"/>
      <c r="J1078" s="44"/>
      <c r="K1078" s="44"/>
      <c r="L1078" s="44"/>
    </row>
    <row r="1079" spans="1:12" hidden="1" x14ac:dyDescent="0.2">
      <c r="A1079" s="51"/>
      <c r="B1079" s="52"/>
      <c r="C1079" s="17"/>
      <c r="D1079" s="25">
        <v>814</v>
      </c>
      <c r="E1079" s="19">
        <f t="shared" si="197"/>
        <v>0</v>
      </c>
      <c r="F1079" s="19"/>
      <c r="G1079" s="19"/>
      <c r="H1079" s="19"/>
      <c r="I1079" s="19"/>
      <c r="J1079" s="44"/>
      <c r="K1079" s="44"/>
      <c r="L1079" s="44"/>
    </row>
    <row r="1080" spans="1:12" hidden="1" x14ac:dyDescent="0.2">
      <c r="A1080" s="51"/>
      <c r="B1080" s="52"/>
      <c r="C1080" s="17"/>
      <c r="D1080" s="25">
        <v>815</v>
      </c>
      <c r="E1080" s="19">
        <f t="shared" si="197"/>
        <v>0</v>
      </c>
      <c r="F1080" s="19"/>
      <c r="G1080" s="19"/>
      <c r="H1080" s="19"/>
      <c r="I1080" s="19"/>
      <c r="J1080" s="44"/>
      <c r="K1080" s="44"/>
      <c r="L1080" s="44"/>
    </row>
    <row r="1081" spans="1:12" hidden="1" x14ac:dyDescent="0.2">
      <c r="A1081" s="51"/>
      <c r="B1081" s="52"/>
      <c r="C1081" s="17"/>
      <c r="D1081" s="25">
        <v>816</v>
      </c>
      <c r="E1081" s="19">
        <f t="shared" si="197"/>
        <v>0</v>
      </c>
      <c r="F1081" s="19"/>
      <c r="G1081" s="19"/>
      <c r="H1081" s="19"/>
      <c r="I1081" s="19"/>
      <c r="J1081" s="44"/>
      <c r="K1081" s="44"/>
      <c r="L1081" s="44"/>
    </row>
    <row r="1082" spans="1:12" hidden="1" x14ac:dyDescent="0.2">
      <c r="A1082" s="51"/>
      <c r="B1082" s="52"/>
      <c r="C1082" s="17"/>
      <c r="D1082" s="25">
        <v>819</v>
      </c>
      <c r="E1082" s="19">
        <f t="shared" si="197"/>
        <v>0</v>
      </c>
      <c r="F1082" s="19"/>
      <c r="G1082" s="19"/>
      <c r="H1082" s="19"/>
      <c r="I1082" s="19"/>
      <c r="J1082" s="44"/>
      <c r="K1082" s="44"/>
      <c r="L1082" s="44"/>
    </row>
    <row r="1083" spans="1:12" hidden="1" x14ac:dyDescent="0.2">
      <c r="A1083" s="51"/>
      <c r="B1083" s="52"/>
      <c r="C1083" s="17"/>
      <c r="D1083" s="25">
        <v>826</v>
      </c>
      <c r="E1083" s="19">
        <f t="shared" si="197"/>
        <v>0</v>
      </c>
      <c r="F1083" s="19"/>
      <c r="G1083" s="19"/>
      <c r="H1083" s="19"/>
      <c r="I1083" s="19"/>
      <c r="J1083" s="44"/>
      <c r="K1083" s="44"/>
      <c r="L1083" s="44"/>
    </row>
    <row r="1084" spans="1:12" hidden="1" x14ac:dyDescent="0.2">
      <c r="A1084" s="51"/>
      <c r="B1084" s="52"/>
      <c r="C1084" s="17"/>
      <c r="D1084" s="25">
        <v>829</v>
      </c>
      <c r="E1084" s="19">
        <f t="shared" si="197"/>
        <v>0</v>
      </c>
      <c r="F1084" s="19"/>
      <c r="G1084" s="19"/>
      <c r="H1084" s="19"/>
      <c r="I1084" s="19"/>
      <c r="J1084" s="44"/>
      <c r="K1084" s="44"/>
      <c r="L1084" s="44"/>
    </row>
    <row r="1085" spans="1:12" hidden="1" x14ac:dyDescent="0.2">
      <c r="A1085" s="51"/>
      <c r="B1085" s="52"/>
      <c r="C1085" s="17"/>
      <c r="D1085" s="25">
        <v>832</v>
      </c>
      <c r="E1085" s="19">
        <f t="shared" si="197"/>
        <v>0</v>
      </c>
      <c r="F1085" s="19"/>
      <c r="G1085" s="19"/>
      <c r="H1085" s="19"/>
      <c r="I1085" s="19"/>
      <c r="J1085" s="44"/>
      <c r="K1085" s="44"/>
      <c r="L1085" s="44"/>
    </row>
    <row r="1086" spans="1:12" hidden="1" x14ac:dyDescent="0.2">
      <c r="A1086" s="51"/>
      <c r="B1086" s="52"/>
      <c r="C1086" s="17"/>
      <c r="D1086" s="25">
        <v>843</v>
      </c>
      <c r="E1086" s="19">
        <f t="shared" si="197"/>
        <v>0</v>
      </c>
      <c r="F1086" s="19"/>
      <c r="G1086" s="19"/>
      <c r="H1086" s="19"/>
      <c r="I1086" s="19"/>
      <c r="J1086" s="44"/>
      <c r="K1086" s="44"/>
      <c r="L1086" s="44"/>
    </row>
    <row r="1087" spans="1:12" hidden="1" x14ac:dyDescent="0.2">
      <c r="A1087" s="51"/>
      <c r="B1087" s="52"/>
      <c r="C1087" s="17"/>
      <c r="D1087" s="25">
        <v>847</v>
      </c>
      <c r="E1087" s="19">
        <f t="shared" si="197"/>
        <v>0</v>
      </c>
      <c r="F1087" s="19"/>
      <c r="G1087" s="19"/>
      <c r="H1087" s="19"/>
      <c r="I1087" s="19"/>
      <c r="J1087" s="44"/>
      <c r="K1087" s="44"/>
      <c r="L1087" s="44"/>
    </row>
    <row r="1088" spans="1:12" hidden="1" x14ac:dyDescent="0.2">
      <c r="A1088" s="51"/>
      <c r="B1088" s="52"/>
      <c r="C1088" s="17"/>
      <c r="D1088" s="25">
        <v>848</v>
      </c>
      <c r="E1088" s="19">
        <f t="shared" si="197"/>
        <v>0</v>
      </c>
      <c r="F1088" s="19"/>
      <c r="G1088" s="19"/>
      <c r="H1088" s="19"/>
      <c r="I1088" s="19"/>
      <c r="J1088" s="44"/>
      <c r="K1088" s="44"/>
      <c r="L1088" s="44"/>
    </row>
    <row r="1089" spans="1:12" hidden="1" x14ac:dyDescent="0.2">
      <c r="A1089" s="51"/>
      <c r="B1089" s="52"/>
      <c r="C1089" s="17"/>
      <c r="D1089" s="25">
        <v>857</v>
      </c>
      <c r="E1089" s="19">
        <f t="shared" si="197"/>
        <v>0</v>
      </c>
      <c r="F1089" s="19"/>
      <c r="G1089" s="19"/>
      <c r="H1089" s="19"/>
      <c r="I1089" s="19"/>
      <c r="J1089" s="44"/>
      <c r="K1089" s="44"/>
      <c r="L1089" s="44"/>
    </row>
    <row r="1090" spans="1:12" ht="25.5" x14ac:dyDescent="0.2">
      <c r="A1090" s="51"/>
      <c r="B1090" s="52"/>
      <c r="C1090" s="17" t="s">
        <v>109</v>
      </c>
      <c r="D1090" s="25"/>
      <c r="E1090" s="19">
        <f t="shared" si="197"/>
        <v>0</v>
      </c>
      <c r="F1090" s="19">
        <v>0</v>
      </c>
      <c r="G1090" s="19">
        <v>0</v>
      </c>
      <c r="H1090" s="19">
        <v>0</v>
      </c>
      <c r="I1090" s="19">
        <v>0</v>
      </c>
      <c r="J1090" s="19">
        <v>0</v>
      </c>
      <c r="K1090" s="19">
        <v>0</v>
      </c>
      <c r="L1090" s="19">
        <v>0</v>
      </c>
    </row>
    <row r="1091" spans="1:12" ht="25.5" x14ac:dyDescent="0.2">
      <c r="A1091" s="51"/>
      <c r="B1091" s="52"/>
      <c r="C1091" s="17" t="s">
        <v>110</v>
      </c>
      <c r="D1091" s="25"/>
      <c r="E1091" s="19">
        <f t="shared" si="197"/>
        <v>0</v>
      </c>
      <c r="F1091" s="19">
        <f>SUM(G1091:J1091)</f>
        <v>0</v>
      </c>
      <c r="G1091" s="19">
        <f>SUM(H1091:K1091)</f>
        <v>0</v>
      </c>
      <c r="H1091" s="19">
        <f>SUM(J1091:L1091)</f>
        <v>0</v>
      </c>
      <c r="I1091" s="19">
        <v>0</v>
      </c>
      <c r="J1091" s="19">
        <v>0</v>
      </c>
      <c r="K1091" s="19">
        <v>0</v>
      </c>
      <c r="L1091" s="19">
        <v>0</v>
      </c>
    </row>
    <row r="1092" spans="1:12" ht="38.25" x14ac:dyDescent="0.2">
      <c r="A1092" s="51"/>
      <c r="B1092" s="52"/>
      <c r="C1092" s="17" t="s">
        <v>111</v>
      </c>
      <c r="D1092" s="25"/>
      <c r="E1092" s="19">
        <f t="shared" si="197"/>
        <v>0</v>
      </c>
      <c r="F1092" s="19">
        <f>SUM(G1092:J1092)</f>
        <v>0</v>
      </c>
      <c r="G1092" s="19">
        <f>SUM(H1092:K1092)</f>
        <v>0</v>
      </c>
      <c r="H1092" s="19">
        <f>SUM(J1092:L1092)</f>
        <v>0</v>
      </c>
      <c r="I1092" s="19">
        <v>0</v>
      </c>
      <c r="J1092" s="19">
        <v>0</v>
      </c>
      <c r="K1092" s="19">
        <v>0</v>
      </c>
      <c r="L1092" s="19">
        <v>0</v>
      </c>
    </row>
    <row r="1093" spans="1:12" x14ac:dyDescent="0.2">
      <c r="A1093" s="51" t="s">
        <v>74</v>
      </c>
      <c r="B1093" s="52" t="s">
        <v>75</v>
      </c>
      <c r="C1093" s="17" t="s">
        <v>103</v>
      </c>
      <c r="D1093" s="25"/>
      <c r="E1093" s="19">
        <f>SUM(F1093:L1093)</f>
        <v>850833.89199999988</v>
      </c>
      <c r="F1093" s="19">
        <f t="shared" ref="F1093:L1093" si="199">F1094+F1096</f>
        <v>107800.03</v>
      </c>
      <c r="G1093" s="19">
        <f t="shared" si="199"/>
        <v>112846.5</v>
      </c>
      <c r="H1093" s="19">
        <f t="shared" si="199"/>
        <v>123730.51</v>
      </c>
      <c r="I1093" s="19">
        <f t="shared" si="199"/>
        <v>133203.75200000001</v>
      </c>
      <c r="J1093" s="19">
        <f t="shared" si="199"/>
        <v>124417.7</v>
      </c>
      <c r="K1093" s="19">
        <f t="shared" si="199"/>
        <v>124417.7</v>
      </c>
      <c r="L1093" s="19">
        <f t="shared" si="199"/>
        <v>124417.7</v>
      </c>
    </row>
    <row r="1094" spans="1:12" ht="38.25" x14ac:dyDescent="0.2">
      <c r="A1094" s="51"/>
      <c r="B1094" s="52"/>
      <c r="C1094" s="17" t="s">
        <v>105</v>
      </c>
      <c r="D1094" s="25"/>
      <c r="E1094" s="19">
        <f t="shared" ref="E1094:E1116" si="200">SUM(F1094:L1094)</f>
        <v>850833.89199999988</v>
      </c>
      <c r="F1094" s="19">
        <f t="shared" ref="F1094:L1094" si="201">F1095+F1097+F1114+F1115+F1116</f>
        <v>107800.03</v>
      </c>
      <c r="G1094" s="19">
        <f t="shared" si="201"/>
        <v>112846.5</v>
      </c>
      <c r="H1094" s="19">
        <f t="shared" si="201"/>
        <v>123730.51</v>
      </c>
      <c r="I1094" s="19">
        <f t="shared" si="201"/>
        <v>133203.75200000001</v>
      </c>
      <c r="J1094" s="19">
        <f t="shared" si="201"/>
        <v>124417.7</v>
      </c>
      <c r="K1094" s="19">
        <f t="shared" si="201"/>
        <v>124417.7</v>
      </c>
      <c r="L1094" s="19">
        <f t="shared" si="201"/>
        <v>124417.7</v>
      </c>
    </row>
    <row r="1095" spans="1:12" ht="25.5" x14ac:dyDescent="0.2">
      <c r="A1095" s="51"/>
      <c r="B1095" s="52"/>
      <c r="C1095" s="17" t="s">
        <v>106</v>
      </c>
      <c r="D1095" s="25"/>
      <c r="E1095" s="19">
        <f t="shared" si="200"/>
        <v>0</v>
      </c>
      <c r="F1095" s="19">
        <v>0</v>
      </c>
      <c r="G1095" s="19">
        <v>0</v>
      </c>
      <c r="H1095" s="19">
        <v>0</v>
      </c>
      <c r="I1095" s="19">
        <v>0</v>
      </c>
      <c r="J1095" s="19">
        <v>0</v>
      </c>
      <c r="K1095" s="19">
        <v>0</v>
      </c>
      <c r="L1095" s="19">
        <v>0</v>
      </c>
    </row>
    <row r="1096" spans="1:12" ht="51" x14ac:dyDescent="0.2">
      <c r="A1096" s="51"/>
      <c r="B1096" s="52"/>
      <c r="C1096" s="17" t="s">
        <v>107</v>
      </c>
      <c r="D1096" s="25"/>
      <c r="E1096" s="19">
        <f t="shared" si="200"/>
        <v>0</v>
      </c>
      <c r="F1096" s="19">
        <v>0</v>
      </c>
      <c r="G1096" s="19">
        <v>0</v>
      </c>
      <c r="H1096" s="19">
        <v>0</v>
      </c>
      <c r="I1096" s="19">
        <v>0</v>
      </c>
      <c r="J1096" s="19">
        <v>0</v>
      </c>
      <c r="K1096" s="19">
        <v>0</v>
      </c>
      <c r="L1096" s="19">
        <v>0</v>
      </c>
    </row>
    <row r="1097" spans="1:12" ht="25.5" x14ac:dyDescent="0.2">
      <c r="A1097" s="51"/>
      <c r="B1097" s="52"/>
      <c r="C1097" s="17" t="s">
        <v>108</v>
      </c>
      <c r="D1097" s="18">
        <v>810</v>
      </c>
      <c r="E1097" s="19">
        <f t="shared" si="200"/>
        <v>850833.89199999988</v>
      </c>
      <c r="F1097" s="19">
        <f>SUM(F1098:F1113)</f>
        <v>107800.03</v>
      </c>
      <c r="G1097" s="19">
        <f>SUM(G1098:G1113)</f>
        <v>112846.5</v>
      </c>
      <c r="H1097" s="19">
        <v>123730.51</v>
      </c>
      <c r="I1097" s="19">
        <v>133203.75200000001</v>
      </c>
      <c r="J1097" s="19">
        <v>124417.7</v>
      </c>
      <c r="K1097" s="19">
        <v>124417.7</v>
      </c>
      <c r="L1097" s="19">
        <v>124417.7</v>
      </c>
    </row>
    <row r="1098" spans="1:12" hidden="1" x14ac:dyDescent="0.2">
      <c r="A1098" s="51"/>
      <c r="B1098" s="52"/>
      <c r="C1098" s="17"/>
      <c r="D1098" s="25">
        <v>804</v>
      </c>
      <c r="E1098" s="19">
        <f t="shared" si="200"/>
        <v>0</v>
      </c>
      <c r="F1098" s="19"/>
      <c r="G1098" s="19"/>
      <c r="H1098" s="19"/>
      <c r="I1098" s="19"/>
      <c r="J1098" s="44"/>
      <c r="K1098" s="44"/>
      <c r="L1098" s="44"/>
    </row>
    <row r="1099" spans="1:12" hidden="1" x14ac:dyDescent="0.2">
      <c r="A1099" s="51"/>
      <c r="B1099" s="52"/>
      <c r="C1099" s="17"/>
      <c r="D1099" s="25">
        <v>808</v>
      </c>
      <c r="E1099" s="19">
        <f t="shared" si="200"/>
        <v>0</v>
      </c>
      <c r="F1099" s="19"/>
      <c r="G1099" s="19"/>
      <c r="H1099" s="19"/>
      <c r="I1099" s="19"/>
      <c r="J1099" s="44"/>
      <c r="K1099" s="44"/>
      <c r="L1099" s="44"/>
    </row>
    <row r="1100" spans="1:12" hidden="1" x14ac:dyDescent="0.2">
      <c r="A1100" s="51"/>
      <c r="B1100" s="52"/>
      <c r="C1100" s="17"/>
      <c r="D1100" s="25">
        <v>810</v>
      </c>
      <c r="E1100" s="19">
        <f t="shared" si="200"/>
        <v>867577.08200000005</v>
      </c>
      <c r="F1100" s="19">
        <v>107800.03</v>
      </c>
      <c r="G1100" s="19">
        <v>112846.5</v>
      </c>
      <c r="H1100" s="19">
        <v>103355.5</v>
      </c>
      <c r="I1100" s="19">
        <v>130966.052</v>
      </c>
      <c r="J1100" s="19">
        <v>132211</v>
      </c>
      <c r="K1100" s="19">
        <v>137450</v>
      </c>
      <c r="L1100" s="19">
        <f>K1100*1.04</f>
        <v>142948</v>
      </c>
    </row>
    <row r="1101" spans="1:12" hidden="1" x14ac:dyDescent="0.2">
      <c r="A1101" s="51"/>
      <c r="B1101" s="52"/>
      <c r="C1101" s="17"/>
      <c r="D1101" s="36">
        <v>812</v>
      </c>
      <c r="E1101" s="19">
        <f t="shared" si="200"/>
        <v>0</v>
      </c>
      <c r="F1101" s="19"/>
      <c r="G1101" s="19"/>
      <c r="H1101" s="19"/>
      <c r="I1101" s="19"/>
      <c r="J1101" s="44"/>
      <c r="K1101" s="44"/>
      <c r="L1101" s="44"/>
    </row>
    <row r="1102" spans="1:12" hidden="1" x14ac:dyDescent="0.2">
      <c r="A1102" s="51"/>
      <c r="B1102" s="52"/>
      <c r="C1102" s="17"/>
      <c r="D1102" s="25">
        <v>813</v>
      </c>
      <c r="E1102" s="19">
        <f t="shared" si="200"/>
        <v>0</v>
      </c>
      <c r="F1102" s="19"/>
      <c r="G1102" s="19"/>
      <c r="H1102" s="19"/>
      <c r="I1102" s="19"/>
      <c r="J1102" s="44"/>
      <c r="K1102" s="44"/>
      <c r="L1102" s="44"/>
    </row>
    <row r="1103" spans="1:12" hidden="1" x14ac:dyDescent="0.2">
      <c r="A1103" s="51"/>
      <c r="B1103" s="52"/>
      <c r="C1103" s="17"/>
      <c r="D1103" s="25">
        <v>814</v>
      </c>
      <c r="E1103" s="19">
        <f t="shared" si="200"/>
        <v>0</v>
      </c>
      <c r="F1103" s="19"/>
      <c r="G1103" s="19"/>
      <c r="H1103" s="19"/>
      <c r="I1103" s="19"/>
      <c r="J1103" s="44"/>
      <c r="K1103" s="44"/>
      <c r="L1103" s="44"/>
    </row>
    <row r="1104" spans="1:12" hidden="1" x14ac:dyDescent="0.2">
      <c r="A1104" s="51"/>
      <c r="B1104" s="52"/>
      <c r="C1104" s="17"/>
      <c r="D1104" s="25">
        <v>815</v>
      </c>
      <c r="E1104" s="19">
        <f t="shared" si="200"/>
        <v>0</v>
      </c>
      <c r="F1104" s="19"/>
      <c r="G1104" s="19"/>
      <c r="H1104" s="19"/>
      <c r="I1104" s="19"/>
      <c r="J1104" s="44"/>
      <c r="K1104" s="44"/>
      <c r="L1104" s="44"/>
    </row>
    <row r="1105" spans="1:12" hidden="1" x14ac:dyDescent="0.2">
      <c r="A1105" s="51"/>
      <c r="B1105" s="52"/>
      <c r="C1105" s="17"/>
      <c r="D1105" s="25">
        <v>816</v>
      </c>
      <c r="E1105" s="19">
        <f t="shared" si="200"/>
        <v>0</v>
      </c>
      <c r="F1105" s="19"/>
      <c r="G1105" s="19"/>
      <c r="H1105" s="19"/>
      <c r="I1105" s="19"/>
      <c r="J1105" s="44"/>
      <c r="K1105" s="44"/>
      <c r="L1105" s="44"/>
    </row>
    <row r="1106" spans="1:12" hidden="1" x14ac:dyDescent="0.2">
      <c r="A1106" s="51"/>
      <c r="B1106" s="52"/>
      <c r="C1106" s="17"/>
      <c r="D1106" s="25">
        <v>819</v>
      </c>
      <c r="E1106" s="19">
        <f t="shared" si="200"/>
        <v>0</v>
      </c>
      <c r="F1106" s="19"/>
      <c r="G1106" s="19"/>
      <c r="H1106" s="19"/>
      <c r="I1106" s="19"/>
      <c r="J1106" s="44"/>
      <c r="K1106" s="44"/>
      <c r="L1106" s="44"/>
    </row>
    <row r="1107" spans="1:12" hidden="1" x14ac:dyDescent="0.2">
      <c r="A1107" s="51"/>
      <c r="B1107" s="52"/>
      <c r="C1107" s="17"/>
      <c r="D1107" s="25">
        <v>826</v>
      </c>
      <c r="E1107" s="19">
        <f t="shared" si="200"/>
        <v>0</v>
      </c>
      <c r="F1107" s="19"/>
      <c r="G1107" s="19"/>
      <c r="H1107" s="19"/>
      <c r="I1107" s="19"/>
      <c r="J1107" s="44"/>
      <c r="K1107" s="44"/>
      <c r="L1107" s="44"/>
    </row>
    <row r="1108" spans="1:12" hidden="1" x14ac:dyDescent="0.2">
      <c r="A1108" s="51"/>
      <c r="B1108" s="52"/>
      <c r="C1108" s="17"/>
      <c r="D1108" s="25">
        <v>829</v>
      </c>
      <c r="E1108" s="19">
        <f t="shared" si="200"/>
        <v>0</v>
      </c>
      <c r="F1108" s="19"/>
      <c r="G1108" s="19"/>
      <c r="H1108" s="19"/>
      <c r="I1108" s="19"/>
      <c r="J1108" s="44"/>
      <c r="K1108" s="44"/>
      <c r="L1108" s="44"/>
    </row>
    <row r="1109" spans="1:12" hidden="1" x14ac:dyDescent="0.2">
      <c r="A1109" s="51"/>
      <c r="B1109" s="52"/>
      <c r="C1109" s="17"/>
      <c r="D1109" s="25">
        <v>832</v>
      </c>
      <c r="E1109" s="19">
        <f t="shared" si="200"/>
        <v>0</v>
      </c>
      <c r="F1109" s="19"/>
      <c r="G1109" s="19"/>
      <c r="H1109" s="19"/>
      <c r="I1109" s="19"/>
      <c r="J1109" s="44"/>
      <c r="K1109" s="44"/>
      <c r="L1109" s="44"/>
    </row>
    <row r="1110" spans="1:12" hidden="1" x14ac:dyDescent="0.2">
      <c r="A1110" s="51"/>
      <c r="B1110" s="52"/>
      <c r="C1110" s="17"/>
      <c r="D1110" s="25">
        <v>843</v>
      </c>
      <c r="E1110" s="19">
        <f t="shared" si="200"/>
        <v>0</v>
      </c>
      <c r="F1110" s="19"/>
      <c r="G1110" s="19"/>
      <c r="H1110" s="19"/>
      <c r="I1110" s="19"/>
      <c r="J1110" s="44"/>
      <c r="K1110" s="44"/>
      <c r="L1110" s="44"/>
    </row>
    <row r="1111" spans="1:12" hidden="1" x14ac:dyDescent="0.2">
      <c r="A1111" s="51"/>
      <c r="B1111" s="52"/>
      <c r="C1111" s="17"/>
      <c r="D1111" s="25">
        <v>847</v>
      </c>
      <c r="E1111" s="19">
        <f t="shared" si="200"/>
        <v>0</v>
      </c>
      <c r="F1111" s="19"/>
      <c r="G1111" s="19"/>
      <c r="H1111" s="19"/>
      <c r="I1111" s="19"/>
      <c r="J1111" s="44"/>
      <c r="K1111" s="44"/>
      <c r="L1111" s="44"/>
    </row>
    <row r="1112" spans="1:12" hidden="1" x14ac:dyDescent="0.2">
      <c r="A1112" s="51"/>
      <c r="B1112" s="52"/>
      <c r="C1112" s="17"/>
      <c r="D1112" s="25">
        <v>848</v>
      </c>
      <c r="E1112" s="19">
        <f t="shared" si="200"/>
        <v>0</v>
      </c>
      <c r="F1112" s="19"/>
      <c r="G1112" s="19"/>
      <c r="H1112" s="19"/>
      <c r="I1112" s="19"/>
      <c r="J1112" s="44"/>
      <c r="K1112" s="44"/>
      <c r="L1112" s="44"/>
    </row>
    <row r="1113" spans="1:12" hidden="1" x14ac:dyDescent="0.2">
      <c r="A1113" s="51"/>
      <c r="B1113" s="52"/>
      <c r="C1113" s="17"/>
      <c r="D1113" s="25">
        <v>857</v>
      </c>
      <c r="E1113" s="19">
        <f t="shared" si="200"/>
        <v>0</v>
      </c>
      <c r="F1113" s="19"/>
      <c r="G1113" s="19"/>
      <c r="H1113" s="19"/>
      <c r="I1113" s="19"/>
      <c r="J1113" s="44"/>
      <c r="K1113" s="44"/>
      <c r="L1113" s="44"/>
    </row>
    <row r="1114" spans="1:12" ht="25.5" x14ac:dyDescent="0.2">
      <c r="A1114" s="51"/>
      <c r="B1114" s="52"/>
      <c r="C1114" s="17" t="s">
        <v>109</v>
      </c>
      <c r="D1114" s="25"/>
      <c r="E1114" s="19">
        <f t="shared" si="200"/>
        <v>0</v>
      </c>
      <c r="F1114" s="19">
        <f t="shared" ref="F1114:G1116" si="202">SUM(G1114:J1114)</f>
        <v>0</v>
      </c>
      <c r="G1114" s="19">
        <f t="shared" si="202"/>
        <v>0</v>
      </c>
      <c r="H1114" s="19">
        <f>SUM(J1114:L1114)</f>
        <v>0</v>
      </c>
      <c r="I1114" s="19">
        <f t="shared" ref="I1114:K1116" si="203">SUM(K1114:L1114)</f>
        <v>0</v>
      </c>
      <c r="J1114" s="19">
        <f t="shared" si="203"/>
        <v>0</v>
      </c>
      <c r="K1114" s="19">
        <f t="shared" si="203"/>
        <v>0</v>
      </c>
      <c r="L1114" s="19">
        <f>SUM(M1114:O1114)</f>
        <v>0</v>
      </c>
    </row>
    <row r="1115" spans="1:12" ht="25.5" x14ac:dyDescent="0.2">
      <c r="A1115" s="51"/>
      <c r="B1115" s="52"/>
      <c r="C1115" s="17" t="s">
        <v>110</v>
      </c>
      <c r="D1115" s="25"/>
      <c r="E1115" s="19">
        <f t="shared" si="200"/>
        <v>0</v>
      </c>
      <c r="F1115" s="19">
        <f t="shared" si="202"/>
        <v>0</v>
      </c>
      <c r="G1115" s="19">
        <f t="shared" si="202"/>
        <v>0</v>
      </c>
      <c r="H1115" s="19">
        <f>SUM(J1115:L1115)</f>
        <v>0</v>
      </c>
      <c r="I1115" s="19">
        <f t="shared" si="203"/>
        <v>0</v>
      </c>
      <c r="J1115" s="19">
        <f t="shared" si="203"/>
        <v>0</v>
      </c>
      <c r="K1115" s="19">
        <f t="shared" si="203"/>
        <v>0</v>
      </c>
      <c r="L1115" s="19">
        <f>SUM(M1115:O1115)</f>
        <v>0</v>
      </c>
    </row>
    <row r="1116" spans="1:12" ht="38.25" x14ac:dyDescent="0.2">
      <c r="A1116" s="51"/>
      <c r="B1116" s="52"/>
      <c r="C1116" s="17" t="s">
        <v>111</v>
      </c>
      <c r="D1116" s="25"/>
      <c r="E1116" s="19">
        <f t="shared" si="200"/>
        <v>0</v>
      </c>
      <c r="F1116" s="19">
        <f t="shared" si="202"/>
        <v>0</v>
      </c>
      <c r="G1116" s="19">
        <f t="shared" si="202"/>
        <v>0</v>
      </c>
      <c r="H1116" s="19">
        <f>SUM(J1116:L1116)</f>
        <v>0</v>
      </c>
      <c r="I1116" s="19">
        <f t="shared" si="203"/>
        <v>0</v>
      </c>
      <c r="J1116" s="19">
        <f t="shared" si="203"/>
        <v>0</v>
      </c>
      <c r="K1116" s="19">
        <f t="shared" si="203"/>
        <v>0</v>
      </c>
      <c r="L1116" s="19">
        <f>SUM(M1116:O1116)</f>
        <v>0</v>
      </c>
    </row>
    <row r="1117" spans="1:12" x14ac:dyDescent="0.2">
      <c r="A1117" s="51" t="s">
        <v>76</v>
      </c>
      <c r="B1117" s="52" t="s">
        <v>77</v>
      </c>
      <c r="C1117" s="17" t="s">
        <v>103</v>
      </c>
      <c r="D1117" s="25"/>
      <c r="E1117" s="19">
        <f>SUM(F1117:L1117)</f>
        <v>0</v>
      </c>
      <c r="F1117" s="19">
        <f t="shared" ref="F1117:L1117" si="204">F1118+F1120</f>
        <v>0</v>
      </c>
      <c r="G1117" s="19">
        <f t="shared" si="204"/>
        <v>0</v>
      </c>
      <c r="H1117" s="19">
        <f t="shared" si="204"/>
        <v>0</v>
      </c>
      <c r="I1117" s="19">
        <f t="shared" si="204"/>
        <v>0</v>
      </c>
      <c r="J1117" s="19">
        <f t="shared" si="204"/>
        <v>0</v>
      </c>
      <c r="K1117" s="19">
        <f t="shared" si="204"/>
        <v>0</v>
      </c>
      <c r="L1117" s="19">
        <f t="shared" si="204"/>
        <v>0</v>
      </c>
    </row>
    <row r="1118" spans="1:12" ht="38.25" x14ac:dyDescent="0.2">
      <c r="A1118" s="51"/>
      <c r="B1118" s="52"/>
      <c r="C1118" s="17" t="s">
        <v>105</v>
      </c>
      <c r="D1118" s="25"/>
      <c r="E1118" s="19">
        <f t="shared" ref="E1118:E1140" si="205">SUM(F1118:L1118)</f>
        <v>0</v>
      </c>
      <c r="F1118" s="19">
        <f t="shared" ref="F1118:L1118" si="206">F1119+F1121+F1138+F1139+F1140</f>
        <v>0</v>
      </c>
      <c r="G1118" s="19">
        <f t="shared" si="206"/>
        <v>0</v>
      </c>
      <c r="H1118" s="19">
        <f t="shared" si="206"/>
        <v>0</v>
      </c>
      <c r="I1118" s="19">
        <f t="shared" si="206"/>
        <v>0</v>
      </c>
      <c r="J1118" s="19">
        <f t="shared" si="206"/>
        <v>0</v>
      </c>
      <c r="K1118" s="19">
        <f t="shared" si="206"/>
        <v>0</v>
      </c>
      <c r="L1118" s="19">
        <f t="shared" si="206"/>
        <v>0</v>
      </c>
    </row>
    <row r="1119" spans="1:12" ht="25.5" x14ac:dyDescent="0.2">
      <c r="A1119" s="51"/>
      <c r="B1119" s="52"/>
      <c r="C1119" s="17" t="s">
        <v>106</v>
      </c>
      <c r="D1119" s="25"/>
      <c r="E1119" s="19">
        <f t="shared" si="205"/>
        <v>0</v>
      </c>
      <c r="F1119" s="19">
        <v>0</v>
      </c>
      <c r="G1119" s="19">
        <v>0</v>
      </c>
      <c r="H1119" s="19">
        <v>0</v>
      </c>
      <c r="I1119" s="19">
        <v>0</v>
      </c>
      <c r="J1119" s="19">
        <v>0</v>
      </c>
      <c r="K1119" s="19">
        <v>0</v>
      </c>
      <c r="L1119" s="19">
        <v>0</v>
      </c>
    </row>
    <row r="1120" spans="1:12" ht="51" x14ac:dyDescent="0.2">
      <c r="A1120" s="51"/>
      <c r="B1120" s="52"/>
      <c r="C1120" s="17" t="s">
        <v>107</v>
      </c>
      <c r="D1120" s="25"/>
      <c r="E1120" s="19">
        <f t="shared" si="205"/>
        <v>0</v>
      </c>
      <c r="F1120" s="19">
        <v>0</v>
      </c>
      <c r="G1120" s="19">
        <v>0</v>
      </c>
      <c r="H1120" s="19">
        <v>0</v>
      </c>
      <c r="I1120" s="19">
        <v>0</v>
      </c>
      <c r="J1120" s="19">
        <v>0</v>
      </c>
      <c r="K1120" s="19">
        <v>0</v>
      </c>
      <c r="L1120" s="19">
        <v>0</v>
      </c>
    </row>
    <row r="1121" spans="1:12" ht="25.5" x14ac:dyDescent="0.2">
      <c r="A1121" s="51"/>
      <c r="B1121" s="52"/>
      <c r="C1121" s="17" t="s">
        <v>108</v>
      </c>
      <c r="D1121" s="18">
        <v>810</v>
      </c>
      <c r="E1121" s="19">
        <f t="shared" si="205"/>
        <v>0</v>
      </c>
      <c r="F1121" s="19">
        <f t="shared" ref="F1121:L1121" si="207">SUM(F1122:F1137)</f>
        <v>0</v>
      </c>
      <c r="G1121" s="19">
        <f t="shared" si="207"/>
        <v>0</v>
      </c>
      <c r="H1121" s="19">
        <f t="shared" si="207"/>
        <v>0</v>
      </c>
      <c r="I1121" s="19">
        <f t="shared" si="207"/>
        <v>0</v>
      </c>
      <c r="J1121" s="19">
        <f t="shared" si="207"/>
        <v>0</v>
      </c>
      <c r="K1121" s="19">
        <f t="shared" si="207"/>
        <v>0</v>
      </c>
      <c r="L1121" s="19">
        <f t="shared" si="207"/>
        <v>0</v>
      </c>
    </row>
    <row r="1122" spans="1:12" hidden="1" x14ac:dyDescent="0.2">
      <c r="A1122" s="51"/>
      <c r="B1122" s="52"/>
      <c r="C1122" s="17"/>
      <c r="D1122" s="25">
        <v>804</v>
      </c>
      <c r="E1122" s="19">
        <f t="shared" si="205"/>
        <v>0</v>
      </c>
      <c r="F1122" s="19"/>
      <c r="G1122" s="19"/>
      <c r="H1122" s="19"/>
      <c r="I1122" s="19"/>
      <c r="J1122" s="19"/>
      <c r="K1122" s="19"/>
      <c r="L1122" s="19"/>
    </row>
    <row r="1123" spans="1:12" hidden="1" x14ac:dyDescent="0.2">
      <c r="A1123" s="51"/>
      <c r="B1123" s="52"/>
      <c r="C1123" s="17"/>
      <c r="D1123" s="25">
        <v>808</v>
      </c>
      <c r="E1123" s="19">
        <f t="shared" si="205"/>
        <v>0</v>
      </c>
      <c r="F1123" s="19"/>
      <c r="G1123" s="19"/>
      <c r="H1123" s="19"/>
      <c r="I1123" s="19"/>
      <c r="J1123" s="19"/>
      <c r="K1123" s="19"/>
      <c r="L1123" s="19"/>
    </row>
    <row r="1124" spans="1:12" hidden="1" x14ac:dyDescent="0.2">
      <c r="A1124" s="51"/>
      <c r="B1124" s="52"/>
      <c r="C1124" s="17"/>
      <c r="D1124" s="25">
        <v>810</v>
      </c>
      <c r="E1124" s="19">
        <f t="shared" si="205"/>
        <v>0</v>
      </c>
      <c r="F1124" s="19"/>
      <c r="G1124" s="19"/>
      <c r="H1124" s="19"/>
      <c r="I1124" s="19"/>
      <c r="J1124" s="19"/>
      <c r="K1124" s="19"/>
      <c r="L1124" s="19"/>
    </row>
    <row r="1125" spans="1:12" hidden="1" x14ac:dyDescent="0.2">
      <c r="A1125" s="51"/>
      <c r="B1125" s="52"/>
      <c r="C1125" s="17"/>
      <c r="D1125" s="36">
        <v>812</v>
      </c>
      <c r="E1125" s="19">
        <f t="shared" si="205"/>
        <v>0</v>
      </c>
      <c r="F1125" s="19"/>
      <c r="G1125" s="19"/>
      <c r="H1125" s="19"/>
      <c r="I1125" s="19"/>
      <c r="J1125" s="19"/>
      <c r="K1125" s="19"/>
      <c r="L1125" s="19"/>
    </row>
    <row r="1126" spans="1:12" hidden="1" x14ac:dyDescent="0.2">
      <c r="A1126" s="51"/>
      <c r="B1126" s="52"/>
      <c r="C1126" s="17"/>
      <c r="D1126" s="25">
        <v>813</v>
      </c>
      <c r="E1126" s="19">
        <f t="shared" si="205"/>
        <v>0</v>
      </c>
      <c r="F1126" s="19"/>
      <c r="G1126" s="19"/>
      <c r="H1126" s="19"/>
      <c r="I1126" s="19"/>
      <c r="J1126" s="19"/>
      <c r="K1126" s="19"/>
      <c r="L1126" s="19"/>
    </row>
    <row r="1127" spans="1:12" hidden="1" x14ac:dyDescent="0.2">
      <c r="A1127" s="51"/>
      <c r="B1127" s="52"/>
      <c r="C1127" s="17"/>
      <c r="D1127" s="25">
        <v>814</v>
      </c>
      <c r="E1127" s="19">
        <f t="shared" si="205"/>
        <v>0</v>
      </c>
      <c r="F1127" s="19"/>
      <c r="G1127" s="19"/>
      <c r="H1127" s="19"/>
      <c r="I1127" s="19"/>
      <c r="J1127" s="19"/>
      <c r="K1127" s="19"/>
      <c r="L1127" s="19"/>
    </row>
    <row r="1128" spans="1:12" hidden="1" x14ac:dyDescent="0.2">
      <c r="A1128" s="51"/>
      <c r="B1128" s="52"/>
      <c r="C1128" s="17"/>
      <c r="D1128" s="25">
        <v>815</v>
      </c>
      <c r="E1128" s="19">
        <f t="shared" si="205"/>
        <v>0</v>
      </c>
      <c r="F1128" s="19"/>
      <c r="G1128" s="19"/>
      <c r="H1128" s="19"/>
      <c r="I1128" s="19"/>
      <c r="J1128" s="19"/>
      <c r="K1128" s="19"/>
      <c r="L1128" s="19"/>
    </row>
    <row r="1129" spans="1:12" hidden="1" x14ac:dyDescent="0.2">
      <c r="A1129" s="51"/>
      <c r="B1129" s="52"/>
      <c r="C1129" s="17"/>
      <c r="D1129" s="25">
        <v>816</v>
      </c>
      <c r="E1129" s="19">
        <f t="shared" si="205"/>
        <v>0</v>
      </c>
      <c r="F1129" s="19"/>
      <c r="G1129" s="19"/>
      <c r="H1129" s="19"/>
      <c r="I1129" s="19"/>
      <c r="J1129" s="19"/>
      <c r="K1129" s="19"/>
      <c r="L1129" s="19"/>
    </row>
    <row r="1130" spans="1:12" hidden="1" x14ac:dyDescent="0.2">
      <c r="A1130" s="51"/>
      <c r="B1130" s="52"/>
      <c r="C1130" s="17"/>
      <c r="D1130" s="25">
        <v>819</v>
      </c>
      <c r="E1130" s="19">
        <f t="shared" si="205"/>
        <v>0</v>
      </c>
      <c r="F1130" s="19"/>
      <c r="G1130" s="19"/>
      <c r="H1130" s="19"/>
      <c r="I1130" s="19"/>
      <c r="J1130" s="19"/>
      <c r="K1130" s="19"/>
      <c r="L1130" s="19"/>
    </row>
    <row r="1131" spans="1:12" hidden="1" x14ac:dyDescent="0.2">
      <c r="A1131" s="51"/>
      <c r="B1131" s="52"/>
      <c r="C1131" s="17"/>
      <c r="D1131" s="25">
        <v>826</v>
      </c>
      <c r="E1131" s="19">
        <f t="shared" si="205"/>
        <v>0</v>
      </c>
      <c r="F1131" s="19"/>
      <c r="G1131" s="19"/>
      <c r="H1131" s="19"/>
      <c r="I1131" s="19"/>
      <c r="J1131" s="19"/>
      <c r="K1131" s="19"/>
      <c r="L1131" s="19"/>
    </row>
    <row r="1132" spans="1:12" hidden="1" x14ac:dyDescent="0.2">
      <c r="A1132" s="51"/>
      <c r="B1132" s="52"/>
      <c r="C1132" s="17"/>
      <c r="D1132" s="25">
        <v>829</v>
      </c>
      <c r="E1132" s="19">
        <f t="shared" si="205"/>
        <v>0</v>
      </c>
      <c r="F1132" s="19"/>
      <c r="G1132" s="19"/>
      <c r="H1132" s="19"/>
      <c r="I1132" s="19"/>
      <c r="J1132" s="19"/>
      <c r="K1132" s="19"/>
      <c r="L1132" s="19"/>
    </row>
    <row r="1133" spans="1:12" hidden="1" x14ac:dyDescent="0.2">
      <c r="A1133" s="51"/>
      <c r="B1133" s="52"/>
      <c r="C1133" s="17"/>
      <c r="D1133" s="25">
        <v>832</v>
      </c>
      <c r="E1133" s="19">
        <f t="shared" si="205"/>
        <v>0</v>
      </c>
      <c r="F1133" s="19"/>
      <c r="G1133" s="19"/>
      <c r="H1133" s="19"/>
      <c r="I1133" s="19"/>
      <c r="J1133" s="19"/>
      <c r="K1133" s="19"/>
      <c r="L1133" s="19"/>
    </row>
    <row r="1134" spans="1:12" hidden="1" x14ac:dyDescent="0.2">
      <c r="A1134" s="51"/>
      <c r="B1134" s="52"/>
      <c r="C1134" s="17"/>
      <c r="D1134" s="25">
        <v>843</v>
      </c>
      <c r="E1134" s="19">
        <f t="shared" si="205"/>
        <v>0</v>
      </c>
      <c r="F1134" s="19"/>
      <c r="G1134" s="19"/>
      <c r="H1134" s="19"/>
      <c r="I1134" s="19"/>
      <c r="J1134" s="19"/>
      <c r="K1134" s="19"/>
      <c r="L1134" s="19"/>
    </row>
    <row r="1135" spans="1:12" hidden="1" x14ac:dyDescent="0.2">
      <c r="A1135" s="51"/>
      <c r="B1135" s="52"/>
      <c r="C1135" s="17"/>
      <c r="D1135" s="25">
        <v>847</v>
      </c>
      <c r="E1135" s="19">
        <f t="shared" si="205"/>
        <v>0</v>
      </c>
      <c r="F1135" s="19"/>
      <c r="G1135" s="19"/>
      <c r="H1135" s="19"/>
      <c r="I1135" s="19"/>
      <c r="J1135" s="19"/>
      <c r="K1135" s="19"/>
      <c r="L1135" s="19"/>
    </row>
    <row r="1136" spans="1:12" hidden="1" x14ac:dyDescent="0.2">
      <c r="A1136" s="51"/>
      <c r="B1136" s="52"/>
      <c r="C1136" s="17"/>
      <c r="D1136" s="25">
        <v>848</v>
      </c>
      <c r="E1136" s="19">
        <f t="shared" si="205"/>
        <v>0</v>
      </c>
      <c r="F1136" s="19"/>
      <c r="G1136" s="19"/>
      <c r="H1136" s="19"/>
      <c r="I1136" s="19"/>
      <c r="J1136" s="19"/>
      <c r="K1136" s="19"/>
      <c r="L1136" s="19"/>
    </row>
    <row r="1137" spans="1:12" hidden="1" x14ac:dyDescent="0.2">
      <c r="A1137" s="51"/>
      <c r="B1137" s="52"/>
      <c r="C1137" s="17"/>
      <c r="D1137" s="25">
        <v>857</v>
      </c>
      <c r="E1137" s="19">
        <f t="shared" si="205"/>
        <v>0</v>
      </c>
      <c r="F1137" s="19"/>
      <c r="G1137" s="19"/>
      <c r="H1137" s="19"/>
      <c r="I1137" s="19"/>
      <c r="J1137" s="19"/>
      <c r="K1137" s="19"/>
      <c r="L1137" s="19"/>
    </row>
    <row r="1138" spans="1:12" ht="25.5" x14ac:dyDescent="0.2">
      <c r="A1138" s="51"/>
      <c r="B1138" s="52"/>
      <c r="C1138" s="17" t="s">
        <v>109</v>
      </c>
      <c r="D1138" s="25"/>
      <c r="E1138" s="19">
        <f t="shared" si="205"/>
        <v>0</v>
      </c>
      <c r="F1138" s="19">
        <v>0</v>
      </c>
      <c r="G1138" s="19">
        <v>0</v>
      </c>
      <c r="H1138" s="19">
        <v>0</v>
      </c>
      <c r="I1138" s="19">
        <v>0</v>
      </c>
      <c r="J1138" s="19">
        <v>0</v>
      </c>
      <c r="K1138" s="19">
        <v>0</v>
      </c>
      <c r="L1138" s="19">
        <v>0</v>
      </c>
    </row>
    <row r="1139" spans="1:12" ht="25.5" x14ac:dyDescent="0.2">
      <c r="A1139" s="51"/>
      <c r="B1139" s="52"/>
      <c r="C1139" s="17" t="s">
        <v>110</v>
      </c>
      <c r="D1139" s="25"/>
      <c r="E1139" s="19">
        <f t="shared" si="205"/>
        <v>0</v>
      </c>
      <c r="F1139" s="19">
        <v>0</v>
      </c>
      <c r="G1139" s="19">
        <v>0</v>
      </c>
      <c r="H1139" s="19">
        <v>0</v>
      </c>
      <c r="I1139" s="19">
        <v>0</v>
      </c>
      <c r="J1139" s="19">
        <v>0</v>
      </c>
      <c r="K1139" s="19">
        <v>0</v>
      </c>
      <c r="L1139" s="19">
        <v>0</v>
      </c>
    </row>
    <row r="1140" spans="1:12" s="8" customFormat="1" ht="43.5" customHeight="1" x14ac:dyDescent="0.2">
      <c r="A1140" s="51"/>
      <c r="B1140" s="52"/>
      <c r="C1140" s="17" t="s">
        <v>111</v>
      </c>
      <c r="D1140" s="25"/>
      <c r="E1140" s="19">
        <f t="shared" si="205"/>
        <v>0</v>
      </c>
      <c r="F1140" s="19">
        <v>0</v>
      </c>
      <c r="G1140" s="19">
        <v>0</v>
      </c>
      <c r="H1140" s="19">
        <v>0</v>
      </c>
      <c r="I1140" s="19">
        <v>0</v>
      </c>
      <c r="J1140" s="19">
        <v>0</v>
      </c>
      <c r="K1140" s="19">
        <v>0</v>
      </c>
      <c r="L1140" s="19">
        <v>0</v>
      </c>
    </row>
    <row r="1141" spans="1:12" s="8" customFormat="1" x14ac:dyDescent="0.2">
      <c r="A1141" s="51" t="s">
        <v>78</v>
      </c>
      <c r="B1141" s="71" t="s">
        <v>144</v>
      </c>
      <c r="C1141" s="17" t="s">
        <v>103</v>
      </c>
      <c r="D1141" s="25"/>
      <c r="E1141" s="19">
        <f>SUM(F1141:L1141)</f>
        <v>6421712.5896899998</v>
      </c>
      <c r="F1141" s="19">
        <f t="shared" ref="F1141:L1141" si="208">F1142+F1144</f>
        <v>986622</v>
      </c>
      <c r="G1141" s="19">
        <f t="shared" si="208"/>
        <v>979397.59224999999</v>
      </c>
      <c r="H1141" s="19">
        <f t="shared" si="208"/>
        <v>817944.74612000003</v>
      </c>
      <c r="I1141" s="19">
        <f t="shared" si="208"/>
        <v>977948.25132000004</v>
      </c>
      <c r="J1141" s="19">
        <f t="shared" si="208"/>
        <v>866600</v>
      </c>
      <c r="K1141" s="19">
        <f t="shared" si="208"/>
        <v>886600</v>
      </c>
      <c r="L1141" s="19">
        <f t="shared" si="208"/>
        <v>906600</v>
      </c>
    </row>
    <row r="1142" spans="1:12" ht="38.25" x14ac:dyDescent="0.2">
      <c r="A1142" s="51"/>
      <c r="B1142" s="71"/>
      <c r="C1142" s="17" t="s">
        <v>105</v>
      </c>
      <c r="D1142" s="25"/>
      <c r="E1142" s="19">
        <f t="shared" ref="E1142:E1163" si="209">SUM(F1142:L1142)</f>
        <v>6421712.5896899998</v>
      </c>
      <c r="F1142" s="19">
        <f t="shared" ref="F1142:L1142" si="210">F1143+F1145+F1162+F1163+F1164</f>
        <v>986622</v>
      </c>
      <c r="G1142" s="19">
        <f t="shared" si="210"/>
        <v>979397.59224999999</v>
      </c>
      <c r="H1142" s="19">
        <f t="shared" si="210"/>
        <v>817944.74612000003</v>
      </c>
      <c r="I1142" s="19">
        <f t="shared" si="210"/>
        <v>977948.25132000004</v>
      </c>
      <c r="J1142" s="19">
        <f t="shared" si="210"/>
        <v>866600</v>
      </c>
      <c r="K1142" s="19">
        <f t="shared" si="210"/>
        <v>886600</v>
      </c>
      <c r="L1142" s="19">
        <f t="shared" si="210"/>
        <v>906600</v>
      </c>
    </row>
    <row r="1143" spans="1:12" ht="25.5" x14ac:dyDescent="0.2">
      <c r="A1143" s="51"/>
      <c r="B1143" s="71"/>
      <c r="C1143" s="17" t="s">
        <v>106</v>
      </c>
      <c r="D1143" s="25"/>
      <c r="E1143" s="19">
        <f t="shared" si="209"/>
        <v>0</v>
      </c>
      <c r="F1143" s="19">
        <v>0</v>
      </c>
      <c r="G1143" s="19">
        <v>0</v>
      </c>
      <c r="H1143" s="19">
        <v>0</v>
      </c>
      <c r="I1143" s="19">
        <v>0</v>
      </c>
      <c r="J1143" s="19">
        <v>0</v>
      </c>
      <c r="K1143" s="19">
        <v>0</v>
      </c>
      <c r="L1143" s="19">
        <v>0</v>
      </c>
    </row>
    <row r="1144" spans="1:12" ht="51" x14ac:dyDescent="0.2">
      <c r="A1144" s="51"/>
      <c r="B1144" s="71"/>
      <c r="C1144" s="17" t="s">
        <v>107</v>
      </c>
      <c r="D1144" s="25"/>
      <c r="E1144" s="19">
        <f t="shared" si="209"/>
        <v>0</v>
      </c>
      <c r="F1144" s="19">
        <v>0</v>
      </c>
      <c r="G1144" s="19">
        <v>0</v>
      </c>
      <c r="H1144" s="19">
        <v>0</v>
      </c>
      <c r="I1144" s="19">
        <v>0</v>
      </c>
      <c r="J1144" s="19">
        <v>0</v>
      </c>
      <c r="K1144" s="19">
        <v>0</v>
      </c>
      <c r="L1144" s="19">
        <v>0</v>
      </c>
    </row>
    <row r="1145" spans="1:12" ht="25.5" x14ac:dyDescent="0.2">
      <c r="A1145" s="51"/>
      <c r="B1145" s="71"/>
      <c r="C1145" s="17" t="s">
        <v>108</v>
      </c>
      <c r="D1145" s="18">
        <v>810</v>
      </c>
      <c r="E1145" s="19">
        <f>SUM(F1145:L1145)</f>
        <v>1774772.5896900001</v>
      </c>
      <c r="F1145" s="19">
        <f>SUM(F1146:F1161)</f>
        <v>486622</v>
      </c>
      <c r="G1145" s="19">
        <f>SUM(G1146:G1161)</f>
        <v>359657.59224999999</v>
      </c>
      <c r="H1145" s="19">
        <f>SUM(H1146:H1161)</f>
        <v>167944.74612</v>
      </c>
      <c r="I1145" s="19">
        <v>260748.25132000001</v>
      </c>
      <c r="J1145" s="19">
        <v>166600</v>
      </c>
      <c r="K1145" s="19">
        <v>166600</v>
      </c>
      <c r="L1145" s="19">
        <v>166600</v>
      </c>
    </row>
    <row r="1146" spans="1:12" hidden="1" x14ac:dyDescent="0.2">
      <c r="A1146" s="51"/>
      <c r="B1146" s="71"/>
      <c r="C1146" s="17"/>
      <c r="D1146" s="25">
        <v>804</v>
      </c>
      <c r="E1146" s="19">
        <f t="shared" si="209"/>
        <v>0</v>
      </c>
      <c r="F1146" s="19"/>
      <c r="G1146" s="19"/>
      <c r="H1146" s="19"/>
      <c r="I1146" s="19"/>
      <c r="J1146" s="44"/>
      <c r="K1146" s="44"/>
      <c r="L1146" s="44"/>
    </row>
    <row r="1147" spans="1:12" hidden="1" x14ac:dyDescent="0.2">
      <c r="A1147" s="51"/>
      <c r="B1147" s="71"/>
      <c r="C1147" s="17"/>
      <c r="D1147" s="25">
        <v>808</v>
      </c>
      <c r="E1147" s="19">
        <f t="shared" si="209"/>
        <v>0</v>
      </c>
      <c r="F1147" s="19"/>
      <c r="G1147" s="19"/>
      <c r="H1147" s="19"/>
      <c r="I1147" s="19"/>
      <c r="J1147" s="44"/>
      <c r="K1147" s="44"/>
      <c r="L1147" s="44"/>
    </row>
    <row r="1148" spans="1:12" hidden="1" x14ac:dyDescent="0.2">
      <c r="A1148" s="51"/>
      <c r="B1148" s="71"/>
      <c r="C1148" s="17"/>
      <c r="D1148" s="25">
        <v>810</v>
      </c>
      <c r="E1148" s="19">
        <f t="shared" si="209"/>
        <v>1721686.1383700001</v>
      </c>
      <c r="F1148" s="19">
        <v>486622</v>
      </c>
      <c r="G1148" s="19">
        <v>359657.59224999999</v>
      </c>
      <c r="H1148" s="19">
        <v>167944.74612</v>
      </c>
      <c r="I1148" s="19">
        <v>166600</v>
      </c>
      <c r="J1148" s="19">
        <v>173264</v>
      </c>
      <c r="K1148" s="19">
        <v>180195</v>
      </c>
      <c r="L1148" s="19">
        <f>K1148*1.04</f>
        <v>187402.80000000002</v>
      </c>
    </row>
    <row r="1149" spans="1:12" hidden="1" x14ac:dyDescent="0.2">
      <c r="A1149" s="51"/>
      <c r="B1149" s="71"/>
      <c r="C1149" s="17"/>
      <c r="D1149" s="36">
        <v>812</v>
      </c>
      <c r="E1149" s="19">
        <f t="shared" si="209"/>
        <v>0</v>
      </c>
      <c r="F1149" s="19"/>
      <c r="G1149" s="19"/>
      <c r="H1149" s="19"/>
      <c r="I1149" s="19"/>
      <c r="J1149" s="44"/>
      <c r="K1149" s="44"/>
      <c r="L1149" s="44"/>
    </row>
    <row r="1150" spans="1:12" hidden="1" x14ac:dyDescent="0.2">
      <c r="A1150" s="51"/>
      <c r="B1150" s="71"/>
      <c r="C1150" s="17"/>
      <c r="D1150" s="25">
        <v>813</v>
      </c>
      <c r="E1150" s="19">
        <f t="shared" si="209"/>
        <v>0</v>
      </c>
      <c r="F1150" s="19"/>
      <c r="G1150" s="19"/>
      <c r="H1150" s="19"/>
      <c r="I1150" s="19"/>
      <c r="J1150" s="44"/>
      <c r="K1150" s="44"/>
      <c r="L1150" s="44"/>
    </row>
    <row r="1151" spans="1:12" hidden="1" x14ac:dyDescent="0.2">
      <c r="A1151" s="51"/>
      <c r="B1151" s="71"/>
      <c r="C1151" s="17"/>
      <c r="D1151" s="25">
        <v>814</v>
      </c>
      <c r="E1151" s="19">
        <f t="shared" si="209"/>
        <v>0</v>
      </c>
      <c r="F1151" s="19"/>
      <c r="G1151" s="19"/>
      <c r="H1151" s="19"/>
      <c r="I1151" s="19"/>
      <c r="J1151" s="44"/>
      <c r="K1151" s="44"/>
      <c r="L1151" s="44"/>
    </row>
    <row r="1152" spans="1:12" hidden="1" x14ac:dyDescent="0.2">
      <c r="A1152" s="51"/>
      <c r="B1152" s="71"/>
      <c r="C1152" s="17"/>
      <c r="D1152" s="25">
        <v>815</v>
      </c>
      <c r="E1152" s="19">
        <f t="shared" si="209"/>
        <v>0</v>
      </c>
      <c r="F1152" s="19"/>
      <c r="G1152" s="19"/>
      <c r="H1152" s="19"/>
      <c r="I1152" s="19"/>
      <c r="J1152" s="44"/>
      <c r="K1152" s="44"/>
      <c r="L1152" s="44"/>
    </row>
    <row r="1153" spans="1:12" hidden="1" x14ac:dyDescent="0.2">
      <c r="A1153" s="51"/>
      <c r="B1153" s="71"/>
      <c r="C1153" s="17"/>
      <c r="D1153" s="25">
        <v>816</v>
      </c>
      <c r="E1153" s="19">
        <f t="shared" si="209"/>
        <v>0</v>
      </c>
      <c r="F1153" s="19"/>
      <c r="G1153" s="19"/>
      <c r="H1153" s="19"/>
      <c r="I1153" s="19"/>
      <c r="J1153" s="44"/>
      <c r="K1153" s="44"/>
      <c r="L1153" s="44"/>
    </row>
    <row r="1154" spans="1:12" hidden="1" x14ac:dyDescent="0.2">
      <c r="A1154" s="51"/>
      <c r="B1154" s="71"/>
      <c r="C1154" s="17"/>
      <c r="D1154" s="25">
        <v>819</v>
      </c>
      <c r="E1154" s="19">
        <f t="shared" si="209"/>
        <v>0</v>
      </c>
      <c r="F1154" s="19"/>
      <c r="G1154" s="19"/>
      <c r="H1154" s="19"/>
      <c r="I1154" s="19"/>
      <c r="J1154" s="44"/>
      <c r="K1154" s="44"/>
      <c r="L1154" s="44"/>
    </row>
    <row r="1155" spans="1:12" hidden="1" x14ac:dyDescent="0.2">
      <c r="A1155" s="51"/>
      <c r="B1155" s="71"/>
      <c r="C1155" s="17"/>
      <c r="D1155" s="25">
        <v>826</v>
      </c>
      <c r="E1155" s="19">
        <f t="shared" si="209"/>
        <v>0</v>
      </c>
      <c r="F1155" s="19"/>
      <c r="G1155" s="19"/>
      <c r="H1155" s="19"/>
      <c r="I1155" s="19"/>
      <c r="J1155" s="44"/>
      <c r="K1155" s="44"/>
      <c r="L1155" s="44"/>
    </row>
    <row r="1156" spans="1:12" hidden="1" x14ac:dyDescent="0.2">
      <c r="A1156" s="51"/>
      <c r="B1156" s="71"/>
      <c r="C1156" s="17"/>
      <c r="D1156" s="25">
        <v>829</v>
      </c>
      <c r="E1156" s="19">
        <f t="shared" si="209"/>
        <v>0</v>
      </c>
      <c r="F1156" s="19"/>
      <c r="G1156" s="19"/>
      <c r="H1156" s="19"/>
      <c r="I1156" s="19"/>
      <c r="J1156" s="44"/>
      <c r="K1156" s="44"/>
      <c r="L1156" s="44"/>
    </row>
    <row r="1157" spans="1:12" hidden="1" x14ac:dyDescent="0.2">
      <c r="A1157" s="51"/>
      <c r="B1157" s="71"/>
      <c r="C1157" s="17"/>
      <c r="D1157" s="25">
        <v>832</v>
      </c>
      <c r="E1157" s="19">
        <f t="shared" si="209"/>
        <v>0</v>
      </c>
      <c r="F1157" s="19"/>
      <c r="G1157" s="19"/>
      <c r="H1157" s="19"/>
      <c r="I1157" s="19"/>
      <c r="J1157" s="44"/>
      <c r="K1157" s="44"/>
      <c r="L1157" s="44"/>
    </row>
    <row r="1158" spans="1:12" hidden="1" x14ac:dyDescent="0.2">
      <c r="A1158" s="51"/>
      <c r="B1158" s="71"/>
      <c r="C1158" s="17"/>
      <c r="D1158" s="25">
        <v>843</v>
      </c>
      <c r="E1158" s="19">
        <f t="shared" si="209"/>
        <v>0</v>
      </c>
      <c r="F1158" s="19"/>
      <c r="G1158" s="19"/>
      <c r="H1158" s="19"/>
      <c r="I1158" s="19"/>
      <c r="J1158" s="44"/>
      <c r="K1158" s="44"/>
      <c r="L1158" s="44"/>
    </row>
    <row r="1159" spans="1:12" hidden="1" x14ac:dyDescent="0.2">
      <c r="A1159" s="51"/>
      <c r="B1159" s="71"/>
      <c r="C1159" s="17"/>
      <c r="D1159" s="25">
        <v>847</v>
      </c>
      <c r="E1159" s="19">
        <f t="shared" si="209"/>
        <v>0</v>
      </c>
      <c r="F1159" s="19"/>
      <c r="G1159" s="19"/>
      <c r="H1159" s="19"/>
      <c r="I1159" s="19"/>
      <c r="J1159" s="44"/>
      <c r="K1159" s="44"/>
      <c r="L1159" s="44"/>
    </row>
    <row r="1160" spans="1:12" hidden="1" x14ac:dyDescent="0.2">
      <c r="A1160" s="51"/>
      <c r="B1160" s="71"/>
      <c r="C1160" s="17"/>
      <c r="D1160" s="25">
        <v>848</v>
      </c>
      <c r="E1160" s="19">
        <f t="shared" si="209"/>
        <v>0</v>
      </c>
      <c r="F1160" s="19"/>
      <c r="G1160" s="19"/>
      <c r="H1160" s="19"/>
      <c r="I1160" s="19"/>
      <c r="J1160" s="44"/>
      <c r="K1160" s="44"/>
      <c r="L1160" s="44"/>
    </row>
    <row r="1161" spans="1:12" hidden="1" x14ac:dyDescent="0.2">
      <c r="A1161" s="51"/>
      <c r="B1161" s="71"/>
      <c r="C1161" s="17"/>
      <c r="D1161" s="25">
        <v>857</v>
      </c>
      <c r="E1161" s="19">
        <f t="shared" si="209"/>
        <v>0</v>
      </c>
      <c r="F1161" s="19"/>
      <c r="G1161" s="19"/>
      <c r="H1161" s="19"/>
      <c r="I1161" s="19"/>
      <c r="J1161" s="44"/>
      <c r="K1161" s="44"/>
      <c r="L1161" s="44"/>
    </row>
    <row r="1162" spans="1:12" ht="25.5" x14ac:dyDescent="0.2">
      <c r="A1162" s="51"/>
      <c r="B1162" s="71"/>
      <c r="C1162" s="17" t="s">
        <v>109</v>
      </c>
      <c r="D1162" s="25"/>
      <c r="E1162" s="19">
        <f t="shared" si="209"/>
        <v>0</v>
      </c>
      <c r="F1162" s="19">
        <f>SUM(G1162:J1162)</f>
        <v>0</v>
      </c>
      <c r="G1162" s="19">
        <f>SUM(H1162:K1162)</f>
        <v>0</v>
      </c>
      <c r="H1162" s="19">
        <f>SUM(J1162:L1162)</f>
        <v>0</v>
      </c>
      <c r="I1162" s="19">
        <f t="shared" ref="I1162:K1163" si="211">SUM(K1162:L1162)</f>
        <v>0</v>
      </c>
      <c r="J1162" s="19">
        <f t="shared" si="211"/>
        <v>0</v>
      </c>
      <c r="K1162" s="19">
        <f t="shared" si="211"/>
        <v>0</v>
      </c>
      <c r="L1162" s="19">
        <f>SUM(M1162:O1162)</f>
        <v>0</v>
      </c>
    </row>
    <row r="1163" spans="1:12" ht="25.5" x14ac:dyDescent="0.2">
      <c r="A1163" s="51"/>
      <c r="B1163" s="71"/>
      <c r="C1163" s="17" t="s">
        <v>110</v>
      </c>
      <c r="D1163" s="25"/>
      <c r="E1163" s="19">
        <f t="shared" si="209"/>
        <v>0</v>
      </c>
      <c r="F1163" s="19">
        <f>SUM(G1163:J1163)</f>
        <v>0</v>
      </c>
      <c r="G1163" s="19">
        <f>SUM(H1163:K1163)</f>
        <v>0</v>
      </c>
      <c r="H1163" s="19">
        <f>SUM(J1163:L1163)</f>
        <v>0</v>
      </c>
      <c r="I1163" s="19">
        <f t="shared" si="211"/>
        <v>0</v>
      </c>
      <c r="J1163" s="19">
        <f t="shared" si="211"/>
        <v>0</v>
      </c>
      <c r="K1163" s="19">
        <f t="shared" si="211"/>
        <v>0</v>
      </c>
      <c r="L1163" s="19">
        <f>SUM(M1163:O1163)</f>
        <v>0</v>
      </c>
    </row>
    <row r="1164" spans="1:12" ht="41.25" customHeight="1" x14ac:dyDescent="0.2">
      <c r="A1164" s="51"/>
      <c r="B1164" s="71"/>
      <c r="C1164" s="17" t="s">
        <v>111</v>
      </c>
      <c r="D1164" s="25"/>
      <c r="E1164" s="19">
        <f>SUM(F1164:L1164)</f>
        <v>4646940</v>
      </c>
      <c r="F1164" s="19">
        <v>500000</v>
      </c>
      <c r="G1164" s="19">
        <v>619740</v>
      </c>
      <c r="H1164" s="19">
        <v>650000</v>
      </c>
      <c r="I1164" s="19">
        <v>717200</v>
      </c>
      <c r="J1164" s="19">
        <v>700000</v>
      </c>
      <c r="K1164" s="19">
        <v>720000</v>
      </c>
      <c r="L1164" s="19">
        <v>740000</v>
      </c>
    </row>
    <row r="1165" spans="1:12" x14ac:dyDescent="0.2">
      <c r="A1165" s="51" t="s">
        <v>79</v>
      </c>
      <c r="B1165" s="52" t="s">
        <v>80</v>
      </c>
      <c r="C1165" s="17" t="s">
        <v>103</v>
      </c>
      <c r="D1165" s="25"/>
      <c r="E1165" s="19">
        <f>SUM(F1165:L1165)</f>
        <v>5000</v>
      </c>
      <c r="F1165" s="19">
        <f t="shared" ref="F1165:L1165" si="212">F1166+F1168</f>
        <v>5000</v>
      </c>
      <c r="G1165" s="19">
        <f t="shared" si="212"/>
        <v>0</v>
      </c>
      <c r="H1165" s="19">
        <f t="shared" si="212"/>
        <v>0</v>
      </c>
      <c r="I1165" s="19">
        <f t="shared" si="212"/>
        <v>0</v>
      </c>
      <c r="J1165" s="19">
        <f t="shared" si="212"/>
        <v>0</v>
      </c>
      <c r="K1165" s="19">
        <f t="shared" si="212"/>
        <v>0</v>
      </c>
      <c r="L1165" s="19">
        <f t="shared" si="212"/>
        <v>0</v>
      </c>
    </row>
    <row r="1166" spans="1:12" ht="38.25" x14ac:dyDescent="0.2">
      <c r="A1166" s="51"/>
      <c r="B1166" s="52"/>
      <c r="C1166" s="17" t="s">
        <v>105</v>
      </c>
      <c r="D1166" s="25"/>
      <c r="E1166" s="19">
        <f t="shared" ref="E1166:E1188" si="213">SUM(F1166:L1166)</f>
        <v>5000</v>
      </c>
      <c r="F1166" s="19">
        <f t="shared" ref="F1166:L1166" si="214">F1167+F1169+F1186+F1187+F1188</f>
        <v>5000</v>
      </c>
      <c r="G1166" s="19">
        <f t="shared" si="214"/>
        <v>0</v>
      </c>
      <c r="H1166" s="19">
        <f t="shared" si="214"/>
        <v>0</v>
      </c>
      <c r="I1166" s="19">
        <f t="shared" si="214"/>
        <v>0</v>
      </c>
      <c r="J1166" s="19">
        <f t="shared" si="214"/>
        <v>0</v>
      </c>
      <c r="K1166" s="19">
        <f t="shared" si="214"/>
        <v>0</v>
      </c>
      <c r="L1166" s="19">
        <f t="shared" si="214"/>
        <v>0</v>
      </c>
    </row>
    <row r="1167" spans="1:12" ht="25.5" x14ac:dyDescent="0.2">
      <c r="A1167" s="51"/>
      <c r="B1167" s="52"/>
      <c r="C1167" s="17" t="s">
        <v>106</v>
      </c>
      <c r="D1167" s="25"/>
      <c r="E1167" s="19">
        <f t="shared" si="213"/>
        <v>0</v>
      </c>
      <c r="F1167" s="19">
        <v>0</v>
      </c>
      <c r="G1167" s="19">
        <v>0</v>
      </c>
      <c r="H1167" s="19">
        <v>0</v>
      </c>
      <c r="I1167" s="19">
        <v>0</v>
      </c>
      <c r="J1167" s="19">
        <v>0</v>
      </c>
      <c r="K1167" s="19">
        <v>0</v>
      </c>
      <c r="L1167" s="19">
        <v>0</v>
      </c>
    </row>
    <row r="1168" spans="1:12" ht="51" x14ac:dyDescent="0.2">
      <c r="A1168" s="51"/>
      <c r="B1168" s="52"/>
      <c r="C1168" s="17" t="s">
        <v>107</v>
      </c>
      <c r="D1168" s="25"/>
      <c r="E1168" s="19">
        <f t="shared" si="213"/>
        <v>0</v>
      </c>
      <c r="F1168" s="19">
        <v>0</v>
      </c>
      <c r="G1168" s="19">
        <v>0</v>
      </c>
      <c r="H1168" s="19">
        <v>0</v>
      </c>
      <c r="I1168" s="19">
        <v>0</v>
      </c>
      <c r="J1168" s="19">
        <v>0</v>
      </c>
      <c r="K1168" s="19">
        <v>0</v>
      </c>
      <c r="L1168" s="19">
        <v>0</v>
      </c>
    </row>
    <row r="1169" spans="1:12" ht="25.5" x14ac:dyDescent="0.2">
      <c r="A1169" s="51"/>
      <c r="B1169" s="52"/>
      <c r="C1169" s="17" t="s">
        <v>108</v>
      </c>
      <c r="D1169" s="18">
        <v>810</v>
      </c>
      <c r="E1169" s="19">
        <f t="shared" si="213"/>
        <v>5000</v>
      </c>
      <c r="F1169" s="19">
        <f t="shared" ref="F1169:L1169" si="215">SUM(F1170:F1185)</f>
        <v>5000</v>
      </c>
      <c r="G1169" s="19">
        <f t="shared" si="215"/>
        <v>0</v>
      </c>
      <c r="H1169" s="19">
        <f t="shared" si="215"/>
        <v>0</v>
      </c>
      <c r="I1169" s="19">
        <f t="shared" si="215"/>
        <v>0</v>
      </c>
      <c r="J1169" s="19">
        <f t="shared" si="215"/>
        <v>0</v>
      </c>
      <c r="K1169" s="19">
        <f t="shared" si="215"/>
        <v>0</v>
      </c>
      <c r="L1169" s="19">
        <f t="shared" si="215"/>
        <v>0</v>
      </c>
    </row>
    <row r="1170" spans="1:12" hidden="1" x14ac:dyDescent="0.2">
      <c r="A1170" s="51"/>
      <c r="B1170" s="52"/>
      <c r="C1170" s="17"/>
      <c r="D1170" s="25">
        <v>804</v>
      </c>
      <c r="E1170" s="19">
        <f t="shared" si="213"/>
        <v>0</v>
      </c>
      <c r="F1170" s="19"/>
      <c r="G1170" s="19"/>
      <c r="H1170" s="19"/>
      <c r="I1170" s="19"/>
      <c r="J1170" s="19"/>
      <c r="K1170" s="19"/>
      <c r="L1170" s="19"/>
    </row>
    <row r="1171" spans="1:12" hidden="1" x14ac:dyDescent="0.2">
      <c r="A1171" s="51"/>
      <c r="B1171" s="52"/>
      <c r="C1171" s="17"/>
      <c r="D1171" s="25">
        <v>808</v>
      </c>
      <c r="E1171" s="19">
        <f t="shared" si="213"/>
        <v>0</v>
      </c>
      <c r="F1171" s="19"/>
      <c r="G1171" s="19"/>
      <c r="H1171" s="19"/>
      <c r="I1171" s="19"/>
      <c r="J1171" s="19"/>
      <c r="K1171" s="19"/>
      <c r="L1171" s="19"/>
    </row>
    <row r="1172" spans="1:12" hidden="1" x14ac:dyDescent="0.2">
      <c r="A1172" s="51"/>
      <c r="B1172" s="52"/>
      <c r="C1172" s="17"/>
      <c r="D1172" s="25">
        <v>810</v>
      </c>
      <c r="E1172" s="19">
        <f t="shared" si="213"/>
        <v>5000</v>
      </c>
      <c r="F1172" s="19">
        <v>5000</v>
      </c>
      <c r="G1172" s="19">
        <v>0</v>
      </c>
      <c r="H1172" s="19">
        <v>0</v>
      </c>
      <c r="I1172" s="19">
        <v>0</v>
      </c>
      <c r="J1172" s="19">
        <v>0</v>
      </c>
      <c r="K1172" s="19">
        <v>0</v>
      </c>
      <c r="L1172" s="19">
        <v>0</v>
      </c>
    </row>
    <row r="1173" spans="1:12" hidden="1" x14ac:dyDescent="0.2">
      <c r="A1173" s="51"/>
      <c r="B1173" s="52"/>
      <c r="C1173" s="17"/>
      <c r="D1173" s="36">
        <v>812</v>
      </c>
      <c r="E1173" s="19">
        <f t="shared" si="213"/>
        <v>0</v>
      </c>
      <c r="F1173" s="19"/>
      <c r="G1173" s="19"/>
      <c r="H1173" s="19"/>
      <c r="I1173" s="19"/>
      <c r="J1173" s="19"/>
      <c r="K1173" s="19"/>
      <c r="L1173" s="19"/>
    </row>
    <row r="1174" spans="1:12" hidden="1" x14ac:dyDescent="0.2">
      <c r="A1174" s="51"/>
      <c r="B1174" s="52"/>
      <c r="C1174" s="17"/>
      <c r="D1174" s="25">
        <v>813</v>
      </c>
      <c r="E1174" s="19">
        <f t="shared" si="213"/>
        <v>0</v>
      </c>
      <c r="F1174" s="19"/>
      <c r="G1174" s="19"/>
      <c r="H1174" s="19"/>
      <c r="I1174" s="19"/>
      <c r="J1174" s="19"/>
      <c r="K1174" s="19"/>
      <c r="L1174" s="19"/>
    </row>
    <row r="1175" spans="1:12" hidden="1" x14ac:dyDescent="0.2">
      <c r="A1175" s="51"/>
      <c r="B1175" s="52"/>
      <c r="C1175" s="17"/>
      <c r="D1175" s="25">
        <v>814</v>
      </c>
      <c r="E1175" s="19">
        <f t="shared" si="213"/>
        <v>0</v>
      </c>
      <c r="F1175" s="19"/>
      <c r="G1175" s="19"/>
      <c r="H1175" s="19"/>
      <c r="I1175" s="19"/>
      <c r="J1175" s="19"/>
      <c r="K1175" s="19"/>
      <c r="L1175" s="19"/>
    </row>
    <row r="1176" spans="1:12" hidden="1" x14ac:dyDescent="0.2">
      <c r="A1176" s="51"/>
      <c r="B1176" s="52"/>
      <c r="C1176" s="17"/>
      <c r="D1176" s="25">
        <v>815</v>
      </c>
      <c r="E1176" s="19">
        <f t="shared" si="213"/>
        <v>0</v>
      </c>
      <c r="F1176" s="19"/>
      <c r="G1176" s="19"/>
      <c r="H1176" s="19"/>
      <c r="I1176" s="19"/>
      <c r="J1176" s="19"/>
      <c r="K1176" s="19"/>
      <c r="L1176" s="19"/>
    </row>
    <row r="1177" spans="1:12" hidden="1" x14ac:dyDescent="0.2">
      <c r="A1177" s="51"/>
      <c r="B1177" s="52"/>
      <c r="C1177" s="17"/>
      <c r="D1177" s="25">
        <v>816</v>
      </c>
      <c r="E1177" s="19">
        <f t="shared" si="213"/>
        <v>0</v>
      </c>
      <c r="F1177" s="19"/>
      <c r="G1177" s="19"/>
      <c r="H1177" s="19"/>
      <c r="I1177" s="19"/>
      <c r="J1177" s="19"/>
      <c r="K1177" s="19"/>
      <c r="L1177" s="19"/>
    </row>
    <row r="1178" spans="1:12" hidden="1" x14ac:dyDescent="0.2">
      <c r="A1178" s="51"/>
      <c r="B1178" s="52"/>
      <c r="C1178" s="17"/>
      <c r="D1178" s="25">
        <v>819</v>
      </c>
      <c r="E1178" s="19">
        <f t="shared" si="213"/>
        <v>0</v>
      </c>
      <c r="F1178" s="19"/>
      <c r="G1178" s="19"/>
      <c r="H1178" s="19"/>
      <c r="I1178" s="19"/>
      <c r="J1178" s="19"/>
      <c r="K1178" s="19"/>
      <c r="L1178" s="19"/>
    </row>
    <row r="1179" spans="1:12" hidden="1" x14ac:dyDescent="0.2">
      <c r="A1179" s="51"/>
      <c r="B1179" s="52"/>
      <c r="C1179" s="17"/>
      <c r="D1179" s="25">
        <v>826</v>
      </c>
      <c r="E1179" s="19">
        <f t="shared" si="213"/>
        <v>0</v>
      </c>
      <c r="F1179" s="19"/>
      <c r="G1179" s="19"/>
      <c r="H1179" s="19"/>
      <c r="I1179" s="19"/>
      <c r="J1179" s="19"/>
      <c r="K1179" s="19"/>
      <c r="L1179" s="19"/>
    </row>
    <row r="1180" spans="1:12" hidden="1" x14ac:dyDescent="0.2">
      <c r="A1180" s="51"/>
      <c r="B1180" s="52"/>
      <c r="C1180" s="17"/>
      <c r="D1180" s="25">
        <v>829</v>
      </c>
      <c r="E1180" s="19">
        <f t="shared" si="213"/>
        <v>0</v>
      </c>
      <c r="F1180" s="19"/>
      <c r="G1180" s="19"/>
      <c r="H1180" s="19"/>
      <c r="I1180" s="19"/>
      <c r="J1180" s="19"/>
      <c r="K1180" s="19"/>
      <c r="L1180" s="19"/>
    </row>
    <row r="1181" spans="1:12" hidden="1" x14ac:dyDescent="0.2">
      <c r="A1181" s="51"/>
      <c r="B1181" s="52"/>
      <c r="C1181" s="17"/>
      <c r="D1181" s="25">
        <v>832</v>
      </c>
      <c r="E1181" s="19">
        <f t="shared" si="213"/>
        <v>0</v>
      </c>
      <c r="F1181" s="19"/>
      <c r="G1181" s="19"/>
      <c r="H1181" s="19"/>
      <c r="I1181" s="19"/>
      <c r="J1181" s="19"/>
      <c r="K1181" s="19"/>
      <c r="L1181" s="19"/>
    </row>
    <row r="1182" spans="1:12" hidden="1" x14ac:dyDescent="0.2">
      <c r="A1182" s="51"/>
      <c r="B1182" s="52"/>
      <c r="C1182" s="17"/>
      <c r="D1182" s="25">
        <v>843</v>
      </c>
      <c r="E1182" s="19">
        <f t="shared" si="213"/>
        <v>0</v>
      </c>
      <c r="F1182" s="19"/>
      <c r="G1182" s="19"/>
      <c r="H1182" s="19"/>
      <c r="I1182" s="19"/>
      <c r="J1182" s="19"/>
      <c r="K1182" s="19"/>
      <c r="L1182" s="19"/>
    </row>
    <row r="1183" spans="1:12" hidden="1" x14ac:dyDescent="0.2">
      <c r="A1183" s="51"/>
      <c r="B1183" s="52"/>
      <c r="C1183" s="17"/>
      <c r="D1183" s="25">
        <v>847</v>
      </c>
      <c r="E1183" s="19">
        <f t="shared" si="213"/>
        <v>0</v>
      </c>
      <c r="F1183" s="19"/>
      <c r="G1183" s="19"/>
      <c r="H1183" s="19"/>
      <c r="I1183" s="19"/>
      <c r="J1183" s="19"/>
      <c r="K1183" s="19"/>
      <c r="L1183" s="19"/>
    </row>
    <row r="1184" spans="1:12" hidden="1" x14ac:dyDescent="0.2">
      <c r="A1184" s="51"/>
      <c r="B1184" s="52"/>
      <c r="C1184" s="17"/>
      <c r="D1184" s="25">
        <v>848</v>
      </c>
      <c r="E1184" s="19">
        <f t="shared" si="213"/>
        <v>0</v>
      </c>
      <c r="F1184" s="19"/>
      <c r="G1184" s="19"/>
      <c r="H1184" s="19"/>
      <c r="I1184" s="19"/>
      <c r="J1184" s="19"/>
      <c r="K1184" s="19"/>
      <c r="L1184" s="19"/>
    </row>
    <row r="1185" spans="1:12" hidden="1" x14ac:dyDescent="0.2">
      <c r="A1185" s="51"/>
      <c r="B1185" s="52"/>
      <c r="C1185" s="17"/>
      <c r="D1185" s="25">
        <v>857</v>
      </c>
      <c r="E1185" s="19">
        <f t="shared" si="213"/>
        <v>0</v>
      </c>
      <c r="F1185" s="19"/>
      <c r="G1185" s="19"/>
      <c r="H1185" s="19"/>
      <c r="I1185" s="19"/>
      <c r="J1185" s="19"/>
      <c r="K1185" s="19"/>
      <c r="L1185" s="19"/>
    </row>
    <row r="1186" spans="1:12" ht="25.5" x14ac:dyDescent="0.2">
      <c r="A1186" s="51"/>
      <c r="B1186" s="52"/>
      <c r="C1186" s="17" t="s">
        <v>109</v>
      </c>
      <c r="D1186" s="25"/>
      <c r="E1186" s="19">
        <f t="shared" si="213"/>
        <v>0</v>
      </c>
      <c r="F1186" s="19">
        <f>SUM(G1186:J1186)</f>
        <v>0</v>
      </c>
      <c r="G1186" s="19">
        <f>SUM(H1186:K1186)</f>
        <v>0</v>
      </c>
      <c r="H1186" s="19">
        <f>SUM(J1186:L1186)</f>
        <v>0</v>
      </c>
      <c r="I1186" s="19">
        <f t="shared" ref="I1186:K1187" si="216">SUM(K1186:L1186)</f>
        <v>0</v>
      </c>
      <c r="J1186" s="19">
        <f t="shared" si="216"/>
        <v>0</v>
      </c>
      <c r="K1186" s="19">
        <f t="shared" si="216"/>
        <v>0</v>
      </c>
      <c r="L1186" s="19">
        <f>SUM(M1186:O1186)</f>
        <v>0</v>
      </c>
    </row>
    <row r="1187" spans="1:12" ht="25.5" x14ac:dyDescent="0.2">
      <c r="A1187" s="51"/>
      <c r="B1187" s="52"/>
      <c r="C1187" s="17" t="s">
        <v>110</v>
      </c>
      <c r="D1187" s="25"/>
      <c r="E1187" s="19">
        <f t="shared" si="213"/>
        <v>0</v>
      </c>
      <c r="F1187" s="19">
        <f>SUM(G1187:J1187)</f>
        <v>0</v>
      </c>
      <c r="G1187" s="19">
        <f>SUM(H1187:K1187)</f>
        <v>0</v>
      </c>
      <c r="H1187" s="19">
        <f>SUM(J1187:L1187)</f>
        <v>0</v>
      </c>
      <c r="I1187" s="19">
        <f t="shared" si="216"/>
        <v>0</v>
      </c>
      <c r="J1187" s="19">
        <f t="shared" si="216"/>
        <v>0</v>
      </c>
      <c r="K1187" s="19">
        <f t="shared" si="216"/>
        <v>0</v>
      </c>
      <c r="L1187" s="19">
        <f>SUM(M1187:O1187)</f>
        <v>0</v>
      </c>
    </row>
    <row r="1188" spans="1:12" ht="38.25" x14ac:dyDescent="0.2">
      <c r="A1188" s="51"/>
      <c r="B1188" s="52"/>
      <c r="C1188" s="17" t="s">
        <v>111</v>
      </c>
      <c r="D1188" s="25"/>
      <c r="E1188" s="19">
        <f t="shared" si="213"/>
        <v>0</v>
      </c>
      <c r="F1188" s="19">
        <v>0</v>
      </c>
      <c r="G1188" s="19">
        <v>0</v>
      </c>
      <c r="H1188" s="19">
        <v>0</v>
      </c>
      <c r="I1188" s="19">
        <v>0</v>
      </c>
      <c r="J1188" s="19">
        <v>0</v>
      </c>
      <c r="K1188" s="19">
        <v>0</v>
      </c>
      <c r="L1188" s="19">
        <v>0</v>
      </c>
    </row>
    <row r="1189" spans="1:12" x14ac:dyDescent="0.2">
      <c r="A1189" s="51" t="s">
        <v>81</v>
      </c>
      <c r="B1189" s="52" t="s">
        <v>134</v>
      </c>
      <c r="C1189" s="17" t="s">
        <v>103</v>
      </c>
      <c r="D1189" s="25"/>
      <c r="E1189" s="19">
        <f>SUM(F1189:L1189)</f>
        <v>9875</v>
      </c>
      <c r="F1189" s="19">
        <f t="shared" ref="F1189:L1189" si="217">F1190+F1192</f>
        <v>5000</v>
      </c>
      <c r="G1189" s="19">
        <f t="shared" si="217"/>
        <v>0</v>
      </c>
      <c r="H1189" s="19">
        <f t="shared" si="217"/>
        <v>0</v>
      </c>
      <c r="I1189" s="19">
        <f t="shared" si="217"/>
        <v>375</v>
      </c>
      <c r="J1189" s="19">
        <f t="shared" si="217"/>
        <v>1500</v>
      </c>
      <c r="K1189" s="19">
        <f t="shared" si="217"/>
        <v>1500</v>
      </c>
      <c r="L1189" s="19">
        <f t="shared" si="217"/>
        <v>1500</v>
      </c>
    </row>
    <row r="1190" spans="1:12" ht="38.25" x14ac:dyDescent="0.2">
      <c r="A1190" s="51"/>
      <c r="B1190" s="52"/>
      <c r="C1190" s="17" t="s">
        <v>105</v>
      </c>
      <c r="D1190" s="25"/>
      <c r="E1190" s="19">
        <f t="shared" ref="E1190:E1212" si="218">SUM(F1190:L1190)</f>
        <v>9875</v>
      </c>
      <c r="F1190" s="19">
        <f t="shared" ref="F1190:L1190" si="219">F1191+F1193+F1210+F1211+F1212</f>
        <v>5000</v>
      </c>
      <c r="G1190" s="19">
        <f t="shared" si="219"/>
        <v>0</v>
      </c>
      <c r="H1190" s="19">
        <f t="shared" si="219"/>
        <v>0</v>
      </c>
      <c r="I1190" s="19">
        <f t="shared" si="219"/>
        <v>375</v>
      </c>
      <c r="J1190" s="19">
        <f t="shared" si="219"/>
        <v>1500</v>
      </c>
      <c r="K1190" s="19">
        <f t="shared" si="219"/>
        <v>1500</v>
      </c>
      <c r="L1190" s="19">
        <f t="shared" si="219"/>
        <v>1500</v>
      </c>
    </row>
    <row r="1191" spans="1:12" ht="25.5" x14ac:dyDescent="0.2">
      <c r="A1191" s="51"/>
      <c r="B1191" s="52"/>
      <c r="C1191" s="17" t="s">
        <v>106</v>
      </c>
      <c r="D1191" s="25"/>
      <c r="E1191" s="19">
        <f t="shared" si="218"/>
        <v>0</v>
      </c>
      <c r="F1191" s="19">
        <v>0</v>
      </c>
      <c r="G1191" s="19">
        <v>0</v>
      </c>
      <c r="H1191" s="19">
        <v>0</v>
      </c>
      <c r="I1191" s="19">
        <v>0</v>
      </c>
      <c r="J1191" s="19">
        <v>0</v>
      </c>
      <c r="K1191" s="19">
        <v>0</v>
      </c>
      <c r="L1191" s="19">
        <v>0</v>
      </c>
    </row>
    <row r="1192" spans="1:12" ht="51" x14ac:dyDescent="0.2">
      <c r="A1192" s="51"/>
      <c r="B1192" s="52"/>
      <c r="C1192" s="17" t="s">
        <v>107</v>
      </c>
      <c r="D1192" s="25"/>
      <c r="E1192" s="19">
        <f t="shared" si="218"/>
        <v>0</v>
      </c>
      <c r="F1192" s="19">
        <v>0</v>
      </c>
      <c r="G1192" s="19">
        <v>0</v>
      </c>
      <c r="H1192" s="19">
        <v>0</v>
      </c>
      <c r="I1192" s="19">
        <v>0</v>
      </c>
      <c r="J1192" s="19">
        <v>0</v>
      </c>
      <c r="K1192" s="19">
        <v>0</v>
      </c>
      <c r="L1192" s="19">
        <v>0</v>
      </c>
    </row>
    <row r="1193" spans="1:12" ht="25.5" x14ac:dyDescent="0.2">
      <c r="A1193" s="51"/>
      <c r="B1193" s="52"/>
      <c r="C1193" s="17" t="s">
        <v>108</v>
      </c>
      <c r="D1193" s="18">
        <v>810</v>
      </c>
      <c r="E1193" s="19">
        <f t="shared" si="218"/>
        <v>9875</v>
      </c>
      <c r="F1193" s="19">
        <f t="shared" ref="F1193:H1193" si="220">SUM(F1194:F1209)</f>
        <v>5000</v>
      </c>
      <c r="G1193" s="19">
        <f t="shared" si="220"/>
        <v>0</v>
      </c>
      <c r="H1193" s="19">
        <f t="shared" si="220"/>
        <v>0</v>
      </c>
      <c r="I1193" s="19">
        <v>375</v>
      </c>
      <c r="J1193" s="19">
        <v>1500</v>
      </c>
      <c r="K1193" s="19">
        <v>1500</v>
      </c>
      <c r="L1193" s="19">
        <v>1500</v>
      </c>
    </row>
    <row r="1194" spans="1:12" hidden="1" x14ac:dyDescent="0.2">
      <c r="A1194" s="51"/>
      <c r="B1194" s="52"/>
      <c r="C1194" s="17"/>
      <c r="D1194" s="25">
        <v>804</v>
      </c>
      <c r="E1194" s="19">
        <f t="shared" si="218"/>
        <v>0</v>
      </c>
      <c r="F1194" s="19"/>
      <c r="G1194" s="19"/>
      <c r="H1194" s="19"/>
      <c r="I1194" s="19"/>
      <c r="J1194" s="19"/>
      <c r="K1194" s="19"/>
      <c r="L1194" s="19"/>
    </row>
    <row r="1195" spans="1:12" hidden="1" x14ac:dyDescent="0.2">
      <c r="A1195" s="51"/>
      <c r="B1195" s="52"/>
      <c r="C1195" s="17"/>
      <c r="D1195" s="25">
        <v>808</v>
      </c>
      <c r="E1195" s="19">
        <f t="shared" si="218"/>
        <v>0</v>
      </c>
      <c r="F1195" s="19"/>
      <c r="G1195" s="19"/>
      <c r="H1195" s="19"/>
      <c r="I1195" s="19"/>
      <c r="J1195" s="19"/>
      <c r="K1195" s="19"/>
      <c r="L1195" s="19"/>
    </row>
    <row r="1196" spans="1:12" hidden="1" x14ac:dyDescent="0.2">
      <c r="A1196" s="51"/>
      <c r="B1196" s="52"/>
      <c r="C1196" s="17"/>
      <c r="D1196" s="25">
        <v>810</v>
      </c>
      <c r="E1196" s="19">
        <f t="shared" si="218"/>
        <v>5000</v>
      </c>
      <c r="F1196" s="19">
        <v>5000</v>
      </c>
      <c r="G1196" s="19">
        <v>0</v>
      </c>
      <c r="H1196" s="19">
        <v>0</v>
      </c>
      <c r="I1196" s="19">
        <v>0</v>
      </c>
      <c r="J1196" s="19">
        <v>0</v>
      </c>
      <c r="K1196" s="19">
        <v>0</v>
      </c>
      <c r="L1196" s="19">
        <v>0</v>
      </c>
    </row>
    <row r="1197" spans="1:12" hidden="1" x14ac:dyDescent="0.2">
      <c r="A1197" s="51"/>
      <c r="B1197" s="52"/>
      <c r="C1197" s="17"/>
      <c r="D1197" s="36">
        <v>812</v>
      </c>
      <c r="E1197" s="19">
        <f t="shared" si="218"/>
        <v>0</v>
      </c>
      <c r="F1197" s="19"/>
      <c r="G1197" s="19"/>
      <c r="H1197" s="19"/>
      <c r="I1197" s="19"/>
      <c r="J1197" s="19"/>
      <c r="K1197" s="19"/>
      <c r="L1197" s="19"/>
    </row>
    <row r="1198" spans="1:12" hidden="1" x14ac:dyDescent="0.2">
      <c r="A1198" s="51"/>
      <c r="B1198" s="52"/>
      <c r="C1198" s="17"/>
      <c r="D1198" s="25">
        <v>813</v>
      </c>
      <c r="E1198" s="19">
        <f t="shared" si="218"/>
        <v>0</v>
      </c>
      <c r="F1198" s="19"/>
      <c r="G1198" s="19"/>
      <c r="H1198" s="19"/>
      <c r="I1198" s="19"/>
      <c r="J1198" s="19"/>
      <c r="K1198" s="19"/>
      <c r="L1198" s="19"/>
    </row>
    <row r="1199" spans="1:12" hidden="1" x14ac:dyDescent="0.2">
      <c r="A1199" s="51"/>
      <c r="B1199" s="52"/>
      <c r="C1199" s="17"/>
      <c r="D1199" s="25">
        <v>814</v>
      </c>
      <c r="E1199" s="19">
        <f t="shared" si="218"/>
        <v>0</v>
      </c>
      <c r="F1199" s="19"/>
      <c r="G1199" s="19"/>
      <c r="H1199" s="19"/>
      <c r="I1199" s="19"/>
      <c r="J1199" s="19"/>
      <c r="K1199" s="19"/>
      <c r="L1199" s="19"/>
    </row>
    <row r="1200" spans="1:12" hidden="1" x14ac:dyDescent="0.2">
      <c r="A1200" s="51"/>
      <c r="B1200" s="52"/>
      <c r="C1200" s="17"/>
      <c r="D1200" s="25">
        <v>815</v>
      </c>
      <c r="E1200" s="19">
        <f t="shared" si="218"/>
        <v>0</v>
      </c>
      <c r="F1200" s="19"/>
      <c r="G1200" s="19"/>
      <c r="H1200" s="19"/>
      <c r="I1200" s="19"/>
      <c r="J1200" s="19"/>
      <c r="K1200" s="19"/>
      <c r="L1200" s="19"/>
    </row>
    <row r="1201" spans="1:12" hidden="1" x14ac:dyDescent="0.2">
      <c r="A1201" s="51"/>
      <c r="B1201" s="52"/>
      <c r="C1201" s="17"/>
      <c r="D1201" s="25">
        <v>816</v>
      </c>
      <c r="E1201" s="19">
        <f t="shared" si="218"/>
        <v>0</v>
      </c>
      <c r="F1201" s="19"/>
      <c r="G1201" s="19"/>
      <c r="H1201" s="19"/>
      <c r="I1201" s="19"/>
      <c r="J1201" s="19"/>
      <c r="K1201" s="19"/>
      <c r="L1201" s="19"/>
    </row>
    <row r="1202" spans="1:12" hidden="1" x14ac:dyDescent="0.2">
      <c r="A1202" s="51"/>
      <c r="B1202" s="52"/>
      <c r="C1202" s="17"/>
      <c r="D1202" s="25">
        <v>819</v>
      </c>
      <c r="E1202" s="19">
        <f t="shared" si="218"/>
        <v>0</v>
      </c>
      <c r="F1202" s="19"/>
      <c r="G1202" s="19"/>
      <c r="H1202" s="19"/>
      <c r="I1202" s="19"/>
      <c r="J1202" s="19"/>
      <c r="K1202" s="19"/>
      <c r="L1202" s="19"/>
    </row>
    <row r="1203" spans="1:12" hidden="1" x14ac:dyDescent="0.2">
      <c r="A1203" s="51"/>
      <c r="B1203" s="52"/>
      <c r="C1203" s="17"/>
      <c r="D1203" s="25">
        <v>826</v>
      </c>
      <c r="E1203" s="19">
        <f t="shared" si="218"/>
        <v>0</v>
      </c>
      <c r="F1203" s="19"/>
      <c r="G1203" s="19"/>
      <c r="H1203" s="19"/>
      <c r="I1203" s="19"/>
      <c r="J1203" s="19"/>
      <c r="K1203" s="19"/>
      <c r="L1203" s="19"/>
    </row>
    <row r="1204" spans="1:12" hidden="1" x14ac:dyDescent="0.2">
      <c r="A1204" s="51"/>
      <c r="B1204" s="52"/>
      <c r="C1204" s="17"/>
      <c r="D1204" s="25">
        <v>829</v>
      </c>
      <c r="E1204" s="19">
        <f t="shared" si="218"/>
        <v>0</v>
      </c>
      <c r="F1204" s="19"/>
      <c r="G1204" s="19"/>
      <c r="H1204" s="19"/>
      <c r="I1204" s="19"/>
      <c r="J1204" s="19"/>
      <c r="K1204" s="19"/>
      <c r="L1204" s="19"/>
    </row>
    <row r="1205" spans="1:12" hidden="1" x14ac:dyDescent="0.2">
      <c r="A1205" s="51"/>
      <c r="B1205" s="52"/>
      <c r="C1205" s="17"/>
      <c r="D1205" s="25">
        <v>832</v>
      </c>
      <c r="E1205" s="19">
        <f t="shared" si="218"/>
        <v>0</v>
      </c>
      <c r="F1205" s="19"/>
      <c r="G1205" s="19"/>
      <c r="H1205" s="19"/>
      <c r="I1205" s="19"/>
      <c r="J1205" s="19"/>
      <c r="K1205" s="19"/>
      <c r="L1205" s="19"/>
    </row>
    <row r="1206" spans="1:12" hidden="1" x14ac:dyDescent="0.2">
      <c r="A1206" s="51"/>
      <c r="B1206" s="52"/>
      <c r="C1206" s="17"/>
      <c r="D1206" s="25">
        <v>843</v>
      </c>
      <c r="E1206" s="19">
        <f t="shared" si="218"/>
        <v>0</v>
      </c>
      <c r="F1206" s="19"/>
      <c r="G1206" s="19"/>
      <c r="H1206" s="19"/>
      <c r="I1206" s="19"/>
      <c r="J1206" s="19"/>
      <c r="K1206" s="19"/>
      <c r="L1206" s="19"/>
    </row>
    <row r="1207" spans="1:12" hidden="1" x14ac:dyDescent="0.2">
      <c r="A1207" s="51"/>
      <c r="B1207" s="52"/>
      <c r="C1207" s="17"/>
      <c r="D1207" s="25">
        <v>847</v>
      </c>
      <c r="E1207" s="19">
        <f t="shared" si="218"/>
        <v>0</v>
      </c>
      <c r="F1207" s="19"/>
      <c r="G1207" s="19"/>
      <c r="H1207" s="19"/>
      <c r="I1207" s="19"/>
      <c r="J1207" s="19"/>
      <c r="K1207" s="19"/>
      <c r="L1207" s="19"/>
    </row>
    <row r="1208" spans="1:12" hidden="1" x14ac:dyDescent="0.2">
      <c r="A1208" s="51"/>
      <c r="B1208" s="52"/>
      <c r="C1208" s="17"/>
      <c r="D1208" s="25">
        <v>848</v>
      </c>
      <c r="E1208" s="19">
        <f t="shared" si="218"/>
        <v>0</v>
      </c>
      <c r="F1208" s="19"/>
      <c r="G1208" s="19"/>
      <c r="H1208" s="19"/>
      <c r="I1208" s="19"/>
      <c r="J1208" s="19"/>
      <c r="K1208" s="19"/>
      <c r="L1208" s="19"/>
    </row>
    <row r="1209" spans="1:12" hidden="1" x14ac:dyDescent="0.2">
      <c r="A1209" s="51"/>
      <c r="B1209" s="52"/>
      <c r="C1209" s="17"/>
      <c r="D1209" s="25">
        <v>857</v>
      </c>
      <c r="E1209" s="19">
        <f t="shared" si="218"/>
        <v>0</v>
      </c>
      <c r="F1209" s="19"/>
      <c r="G1209" s="19"/>
      <c r="H1209" s="19"/>
      <c r="I1209" s="19"/>
      <c r="J1209" s="19"/>
      <c r="K1209" s="19"/>
      <c r="L1209" s="19"/>
    </row>
    <row r="1210" spans="1:12" ht="25.5" x14ac:dyDescent="0.2">
      <c r="A1210" s="51"/>
      <c r="B1210" s="52"/>
      <c r="C1210" s="17" t="s">
        <v>109</v>
      </c>
      <c r="D1210" s="25"/>
      <c r="E1210" s="19">
        <f t="shared" si="218"/>
        <v>0</v>
      </c>
      <c r="F1210" s="19">
        <f>SUM(G1210:J1210)</f>
        <v>0</v>
      </c>
      <c r="G1210" s="19">
        <f>SUM(H1210:K1210)</f>
        <v>0</v>
      </c>
      <c r="H1210" s="19">
        <f>SUM(J1210:L1210)</f>
        <v>0</v>
      </c>
      <c r="I1210" s="19">
        <f t="shared" ref="I1210:I1211" si="221">SUM(K1210:L1210)</f>
        <v>0</v>
      </c>
      <c r="J1210" s="19">
        <f t="shared" ref="J1210:J1211" si="222">SUM(L1210:M1210)</f>
        <v>0</v>
      </c>
      <c r="K1210" s="19">
        <f t="shared" ref="K1210:K1211" si="223">SUM(M1210:N1210)</f>
        <v>0</v>
      </c>
      <c r="L1210" s="19">
        <f>SUM(M1210:O1210)</f>
        <v>0</v>
      </c>
    </row>
    <row r="1211" spans="1:12" ht="25.5" x14ac:dyDescent="0.2">
      <c r="A1211" s="51"/>
      <c r="B1211" s="52"/>
      <c r="C1211" s="17" t="s">
        <v>110</v>
      </c>
      <c r="D1211" s="25"/>
      <c r="E1211" s="19">
        <f t="shared" si="218"/>
        <v>0</v>
      </c>
      <c r="F1211" s="19">
        <f>SUM(G1211:J1211)</f>
        <v>0</v>
      </c>
      <c r="G1211" s="19">
        <f>SUM(H1211:K1211)</f>
        <v>0</v>
      </c>
      <c r="H1211" s="19">
        <f>SUM(J1211:L1211)</f>
        <v>0</v>
      </c>
      <c r="I1211" s="19">
        <f t="shared" si="221"/>
        <v>0</v>
      </c>
      <c r="J1211" s="19">
        <f t="shared" si="222"/>
        <v>0</v>
      </c>
      <c r="K1211" s="19">
        <f t="shared" si="223"/>
        <v>0</v>
      </c>
      <c r="L1211" s="19">
        <f>SUM(M1211:O1211)</f>
        <v>0</v>
      </c>
    </row>
    <row r="1212" spans="1:12" ht="38.25" x14ac:dyDescent="0.2">
      <c r="A1212" s="51"/>
      <c r="B1212" s="52"/>
      <c r="C1212" s="17" t="s">
        <v>111</v>
      </c>
      <c r="D1212" s="25"/>
      <c r="E1212" s="19">
        <f t="shared" si="218"/>
        <v>0</v>
      </c>
      <c r="F1212" s="19">
        <v>0</v>
      </c>
      <c r="G1212" s="19">
        <v>0</v>
      </c>
      <c r="H1212" s="19">
        <v>0</v>
      </c>
      <c r="I1212" s="19">
        <v>0</v>
      </c>
      <c r="J1212" s="19">
        <v>0</v>
      </c>
      <c r="K1212" s="19">
        <v>0</v>
      </c>
      <c r="L1212" s="19">
        <v>0</v>
      </c>
    </row>
    <row r="1213" spans="1:12" x14ac:dyDescent="0.2">
      <c r="A1213" s="51" t="s">
        <v>5</v>
      </c>
      <c r="B1213" s="52" t="s">
        <v>129</v>
      </c>
      <c r="C1213" s="17" t="s">
        <v>103</v>
      </c>
      <c r="D1213" s="25"/>
      <c r="E1213" s="19">
        <f>SUM(F1213:L1213)</f>
        <v>859469.92595000006</v>
      </c>
      <c r="F1213" s="19">
        <f t="shared" ref="F1213:L1213" si="224">F1214+F1216</f>
        <v>116472.46208</v>
      </c>
      <c r="G1213" s="19">
        <f t="shared" si="224"/>
        <v>113777.91130000001</v>
      </c>
      <c r="H1213" s="19">
        <f t="shared" si="224"/>
        <v>124458.59693</v>
      </c>
      <c r="I1213" s="19">
        <f t="shared" si="224"/>
        <v>133874.99536999999</v>
      </c>
      <c r="J1213" s="19">
        <f t="shared" si="224"/>
        <v>124112.44027000001</v>
      </c>
      <c r="K1213" s="19">
        <f t="shared" si="224"/>
        <v>123306.22</v>
      </c>
      <c r="L1213" s="19">
        <f t="shared" si="224"/>
        <v>123467.3</v>
      </c>
    </row>
    <row r="1214" spans="1:12" ht="38.25" x14ac:dyDescent="0.2">
      <c r="A1214" s="51"/>
      <c r="B1214" s="52"/>
      <c r="C1214" s="17" t="s">
        <v>105</v>
      </c>
      <c r="D1214" s="25"/>
      <c r="E1214" s="19">
        <f t="shared" ref="E1214:E1236" si="225">SUM(F1214:L1214)</f>
        <v>859469.92595000006</v>
      </c>
      <c r="F1214" s="19">
        <f t="shared" ref="F1214:L1214" si="226">F1215+F1217+F1234+F1235+F1236</f>
        <v>116472.46208</v>
      </c>
      <c r="G1214" s="19">
        <f t="shared" si="226"/>
        <v>113777.91130000001</v>
      </c>
      <c r="H1214" s="19">
        <f t="shared" si="226"/>
        <v>124458.59693</v>
      </c>
      <c r="I1214" s="19">
        <f t="shared" si="226"/>
        <v>133874.99536999999</v>
      </c>
      <c r="J1214" s="19">
        <f t="shared" si="226"/>
        <v>124112.44027000001</v>
      </c>
      <c r="K1214" s="19">
        <f t="shared" si="226"/>
        <v>123306.22</v>
      </c>
      <c r="L1214" s="19">
        <f t="shared" si="226"/>
        <v>123467.3</v>
      </c>
    </row>
    <row r="1215" spans="1:12" ht="25.5" x14ac:dyDescent="0.2">
      <c r="A1215" s="51"/>
      <c r="B1215" s="52"/>
      <c r="C1215" s="17" t="s">
        <v>106</v>
      </c>
      <c r="D1215" s="25"/>
      <c r="E1215" s="19">
        <f t="shared" si="225"/>
        <v>346</v>
      </c>
      <c r="F1215" s="19">
        <f>F1239+F1263</f>
        <v>0</v>
      </c>
      <c r="G1215" s="19">
        <f>G1239+G1263</f>
        <v>346</v>
      </c>
      <c r="H1215" s="19">
        <f>H1239+H1263</f>
        <v>0</v>
      </c>
      <c r="I1215" s="19">
        <f>I1239+I1263</f>
        <v>0</v>
      </c>
      <c r="J1215" s="44"/>
      <c r="K1215" s="44"/>
      <c r="L1215" s="44"/>
    </row>
    <row r="1216" spans="1:12" ht="51" x14ac:dyDescent="0.2">
      <c r="A1216" s="51"/>
      <c r="B1216" s="52"/>
      <c r="C1216" s="17" t="s">
        <v>107</v>
      </c>
      <c r="D1216" s="25"/>
      <c r="E1216" s="19">
        <f t="shared" si="225"/>
        <v>0</v>
      </c>
      <c r="F1216" s="19">
        <f t="shared" ref="F1216:L1231" si="227">F1240+F1264</f>
        <v>0</v>
      </c>
      <c r="G1216" s="19">
        <f t="shared" si="227"/>
        <v>0</v>
      </c>
      <c r="H1216" s="19">
        <f t="shared" si="227"/>
        <v>0</v>
      </c>
      <c r="I1216" s="19">
        <f t="shared" si="227"/>
        <v>0</v>
      </c>
      <c r="J1216" s="44"/>
      <c r="K1216" s="44"/>
      <c r="L1216" s="44"/>
    </row>
    <row r="1217" spans="1:12" ht="25.5" x14ac:dyDescent="0.2">
      <c r="A1217" s="51"/>
      <c r="B1217" s="52"/>
      <c r="C1217" s="17" t="s">
        <v>108</v>
      </c>
      <c r="D1217" s="18">
        <v>810</v>
      </c>
      <c r="E1217" s="19">
        <f t="shared" si="225"/>
        <v>859123.92595000006</v>
      </c>
      <c r="F1217" s="19">
        <f t="shared" si="227"/>
        <v>116472.46208</v>
      </c>
      <c r="G1217" s="19">
        <f t="shared" si="227"/>
        <v>113431.91130000001</v>
      </c>
      <c r="H1217" s="19">
        <f t="shared" si="227"/>
        <v>124458.59693</v>
      </c>
      <c r="I1217" s="19">
        <f>I1241+I1265</f>
        <v>133874.99536999999</v>
      </c>
      <c r="J1217" s="19">
        <f>J1241+J1265</f>
        <v>124112.44027000001</v>
      </c>
      <c r="K1217" s="19">
        <f t="shared" si="227"/>
        <v>123306.22</v>
      </c>
      <c r="L1217" s="19">
        <f t="shared" si="227"/>
        <v>123467.3</v>
      </c>
    </row>
    <row r="1218" spans="1:12" hidden="1" x14ac:dyDescent="0.2">
      <c r="A1218" s="51"/>
      <c r="B1218" s="52"/>
      <c r="C1218" s="17"/>
      <c r="D1218" s="25">
        <v>804</v>
      </c>
      <c r="E1218" s="19">
        <f t="shared" si="225"/>
        <v>0</v>
      </c>
      <c r="F1218" s="19">
        <f t="shared" si="227"/>
        <v>0</v>
      </c>
      <c r="G1218" s="19">
        <f t="shared" si="227"/>
        <v>0</v>
      </c>
      <c r="H1218" s="19">
        <f t="shared" si="227"/>
        <v>0</v>
      </c>
      <c r="I1218" s="19">
        <f t="shared" si="227"/>
        <v>0</v>
      </c>
      <c r="J1218" s="44"/>
      <c r="K1218" s="44"/>
      <c r="L1218" s="44"/>
    </row>
    <row r="1219" spans="1:12" hidden="1" x14ac:dyDescent="0.2">
      <c r="A1219" s="51"/>
      <c r="B1219" s="52"/>
      <c r="C1219" s="17"/>
      <c r="D1219" s="25">
        <v>808</v>
      </c>
      <c r="E1219" s="19">
        <f t="shared" si="225"/>
        <v>0</v>
      </c>
      <c r="F1219" s="19">
        <f t="shared" si="227"/>
        <v>0</v>
      </c>
      <c r="G1219" s="19">
        <f t="shared" si="227"/>
        <v>0</v>
      </c>
      <c r="H1219" s="19">
        <f t="shared" si="227"/>
        <v>0</v>
      </c>
      <c r="I1219" s="19">
        <f t="shared" si="227"/>
        <v>0</v>
      </c>
      <c r="J1219" s="44"/>
      <c r="K1219" s="44"/>
      <c r="L1219" s="44"/>
    </row>
    <row r="1220" spans="1:12" hidden="1" x14ac:dyDescent="0.2">
      <c r="A1220" s="51"/>
      <c r="B1220" s="52"/>
      <c r="C1220" s="17"/>
      <c r="D1220" s="25">
        <v>810</v>
      </c>
      <c r="E1220" s="19">
        <v>0</v>
      </c>
      <c r="F1220" s="19">
        <v>0</v>
      </c>
      <c r="G1220" s="19">
        <v>0</v>
      </c>
      <c r="H1220" s="19">
        <v>0</v>
      </c>
      <c r="I1220" s="19">
        <v>0</v>
      </c>
      <c r="J1220" s="45"/>
      <c r="K1220" s="44"/>
      <c r="L1220" s="44"/>
    </row>
    <row r="1221" spans="1:12" hidden="1" x14ac:dyDescent="0.2">
      <c r="A1221" s="51"/>
      <c r="B1221" s="52"/>
      <c r="C1221" s="17"/>
      <c r="D1221" s="36">
        <v>812</v>
      </c>
      <c r="E1221" s="19">
        <f t="shared" si="225"/>
        <v>0</v>
      </c>
      <c r="F1221" s="19">
        <f t="shared" si="227"/>
        <v>0</v>
      </c>
      <c r="G1221" s="19">
        <f t="shared" si="227"/>
        <v>0</v>
      </c>
      <c r="H1221" s="19">
        <f t="shared" si="227"/>
        <v>0</v>
      </c>
      <c r="I1221" s="19">
        <f t="shared" si="227"/>
        <v>0</v>
      </c>
      <c r="J1221" s="44"/>
      <c r="K1221" s="44"/>
      <c r="L1221" s="44"/>
    </row>
    <row r="1222" spans="1:12" hidden="1" x14ac:dyDescent="0.2">
      <c r="A1222" s="51"/>
      <c r="B1222" s="52"/>
      <c r="C1222" s="17"/>
      <c r="D1222" s="25">
        <v>813</v>
      </c>
      <c r="E1222" s="19">
        <f t="shared" si="225"/>
        <v>0</v>
      </c>
      <c r="F1222" s="19">
        <f t="shared" si="227"/>
        <v>0</v>
      </c>
      <c r="G1222" s="19">
        <f t="shared" si="227"/>
        <v>0</v>
      </c>
      <c r="H1222" s="19">
        <f t="shared" si="227"/>
        <v>0</v>
      </c>
      <c r="I1222" s="19">
        <f t="shared" si="227"/>
        <v>0</v>
      </c>
      <c r="J1222" s="44"/>
      <c r="K1222" s="44"/>
      <c r="L1222" s="44"/>
    </row>
    <row r="1223" spans="1:12" hidden="1" x14ac:dyDescent="0.2">
      <c r="A1223" s="51"/>
      <c r="B1223" s="52"/>
      <c r="C1223" s="17"/>
      <c r="D1223" s="25">
        <v>814</v>
      </c>
      <c r="E1223" s="19">
        <f t="shared" si="225"/>
        <v>0</v>
      </c>
      <c r="F1223" s="19">
        <f t="shared" si="227"/>
        <v>0</v>
      </c>
      <c r="G1223" s="19">
        <f t="shared" si="227"/>
        <v>0</v>
      </c>
      <c r="H1223" s="19">
        <f t="shared" si="227"/>
        <v>0</v>
      </c>
      <c r="I1223" s="19">
        <f t="shared" si="227"/>
        <v>0</v>
      </c>
      <c r="J1223" s="44"/>
      <c r="K1223" s="44"/>
      <c r="L1223" s="44"/>
    </row>
    <row r="1224" spans="1:12" hidden="1" x14ac:dyDescent="0.2">
      <c r="A1224" s="51"/>
      <c r="B1224" s="52"/>
      <c r="C1224" s="17"/>
      <c r="D1224" s="25">
        <v>815</v>
      </c>
      <c r="E1224" s="19">
        <f t="shared" si="225"/>
        <v>0</v>
      </c>
      <c r="F1224" s="19">
        <f t="shared" si="227"/>
        <v>0</v>
      </c>
      <c r="G1224" s="19">
        <f t="shared" si="227"/>
        <v>0</v>
      </c>
      <c r="H1224" s="19">
        <f t="shared" si="227"/>
        <v>0</v>
      </c>
      <c r="I1224" s="19">
        <f t="shared" si="227"/>
        <v>0</v>
      </c>
      <c r="J1224" s="44"/>
      <c r="K1224" s="44"/>
      <c r="L1224" s="44"/>
    </row>
    <row r="1225" spans="1:12" hidden="1" x14ac:dyDescent="0.2">
      <c r="A1225" s="51"/>
      <c r="B1225" s="52"/>
      <c r="C1225" s="17"/>
      <c r="D1225" s="25">
        <v>816</v>
      </c>
      <c r="E1225" s="19">
        <f t="shared" si="225"/>
        <v>0</v>
      </c>
      <c r="F1225" s="19">
        <f t="shared" si="227"/>
        <v>0</v>
      </c>
      <c r="G1225" s="19">
        <f t="shared" si="227"/>
        <v>0</v>
      </c>
      <c r="H1225" s="19">
        <f t="shared" si="227"/>
        <v>0</v>
      </c>
      <c r="I1225" s="19">
        <f t="shared" si="227"/>
        <v>0</v>
      </c>
      <c r="J1225" s="44"/>
      <c r="K1225" s="44"/>
      <c r="L1225" s="44"/>
    </row>
    <row r="1226" spans="1:12" hidden="1" x14ac:dyDescent="0.2">
      <c r="A1226" s="51"/>
      <c r="B1226" s="52"/>
      <c r="C1226" s="17"/>
      <c r="D1226" s="25">
        <v>819</v>
      </c>
      <c r="E1226" s="19">
        <f t="shared" si="225"/>
        <v>0</v>
      </c>
      <c r="F1226" s="19">
        <f t="shared" si="227"/>
        <v>0</v>
      </c>
      <c r="G1226" s="19">
        <f t="shared" si="227"/>
        <v>0</v>
      </c>
      <c r="H1226" s="19">
        <f t="shared" si="227"/>
        <v>0</v>
      </c>
      <c r="I1226" s="19">
        <f t="shared" si="227"/>
        <v>0</v>
      </c>
      <c r="J1226" s="44"/>
      <c r="K1226" s="44"/>
      <c r="L1226" s="44"/>
    </row>
    <row r="1227" spans="1:12" hidden="1" x14ac:dyDescent="0.2">
      <c r="A1227" s="51"/>
      <c r="B1227" s="52"/>
      <c r="C1227" s="17"/>
      <c r="D1227" s="25">
        <v>826</v>
      </c>
      <c r="E1227" s="19">
        <f t="shared" si="225"/>
        <v>0</v>
      </c>
      <c r="F1227" s="19">
        <f t="shared" si="227"/>
        <v>0</v>
      </c>
      <c r="G1227" s="19">
        <f t="shared" si="227"/>
        <v>0</v>
      </c>
      <c r="H1227" s="19">
        <f t="shared" si="227"/>
        <v>0</v>
      </c>
      <c r="I1227" s="19">
        <f t="shared" si="227"/>
        <v>0</v>
      </c>
      <c r="J1227" s="44"/>
      <c r="K1227" s="44"/>
      <c r="L1227" s="44"/>
    </row>
    <row r="1228" spans="1:12" hidden="1" x14ac:dyDescent="0.2">
      <c r="A1228" s="51"/>
      <c r="B1228" s="52"/>
      <c r="C1228" s="17"/>
      <c r="D1228" s="25">
        <v>829</v>
      </c>
      <c r="E1228" s="19">
        <f t="shared" si="225"/>
        <v>0</v>
      </c>
      <c r="F1228" s="19">
        <f t="shared" si="227"/>
        <v>0</v>
      </c>
      <c r="G1228" s="19">
        <f t="shared" si="227"/>
        <v>0</v>
      </c>
      <c r="H1228" s="19">
        <f t="shared" si="227"/>
        <v>0</v>
      </c>
      <c r="I1228" s="19">
        <f t="shared" si="227"/>
        <v>0</v>
      </c>
      <c r="J1228" s="44"/>
      <c r="K1228" s="44"/>
      <c r="L1228" s="44"/>
    </row>
    <row r="1229" spans="1:12" hidden="1" x14ac:dyDescent="0.2">
      <c r="A1229" s="51"/>
      <c r="B1229" s="52"/>
      <c r="C1229" s="17"/>
      <c r="D1229" s="25">
        <v>832</v>
      </c>
      <c r="E1229" s="19">
        <f t="shared" si="225"/>
        <v>0</v>
      </c>
      <c r="F1229" s="19">
        <f t="shared" si="227"/>
        <v>0</v>
      </c>
      <c r="G1229" s="19">
        <f t="shared" si="227"/>
        <v>0</v>
      </c>
      <c r="H1229" s="19">
        <f t="shared" si="227"/>
        <v>0</v>
      </c>
      <c r="I1229" s="19">
        <f t="shared" si="227"/>
        <v>0</v>
      </c>
      <c r="J1229" s="44"/>
      <c r="K1229" s="44"/>
      <c r="L1229" s="44"/>
    </row>
    <row r="1230" spans="1:12" hidden="1" x14ac:dyDescent="0.2">
      <c r="A1230" s="51"/>
      <c r="B1230" s="52"/>
      <c r="C1230" s="17"/>
      <c r="D1230" s="25">
        <v>843</v>
      </c>
      <c r="E1230" s="19">
        <f t="shared" si="225"/>
        <v>0</v>
      </c>
      <c r="F1230" s="19">
        <f t="shared" si="227"/>
        <v>0</v>
      </c>
      <c r="G1230" s="19">
        <f t="shared" si="227"/>
        <v>0</v>
      </c>
      <c r="H1230" s="19">
        <f t="shared" si="227"/>
        <v>0</v>
      </c>
      <c r="I1230" s="19">
        <f t="shared" si="227"/>
        <v>0</v>
      </c>
      <c r="J1230" s="44"/>
      <c r="K1230" s="44"/>
      <c r="L1230" s="44"/>
    </row>
    <row r="1231" spans="1:12" hidden="1" x14ac:dyDescent="0.2">
      <c r="A1231" s="51"/>
      <c r="B1231" s="52"/>
      <c r="C1231" s="17"/>
      <c r="D1231" s="25">
        <v>847</v>
      </c>
      <c r="E1231" s="19">
        <f t="shared" si="225"/>
        <v>0</v>
      </c>
      <c r="F1231" s="19">
        <f t="shared" si="227"/>
        <v>0</v>
      </c>
      <c r="G1231" s="19">
        <f t="shared" si="227"/>
        <v>0</v>
      </c>
      <c r="H1231" s="19">
        <f t="shared" si="227"/>
        <v>0</v>
      </c>
      <c r="I1231" s="19">
        <f t="shared" si="227"/>
        <v>0</v>
      </c>
      <c r="J1231" s="44"/>
      <c r="K1231" s="44"/>
      <c r="L1231" s="44"/>
    </row>
    <row r="1232" spans="1:12" hidden="1" x14ac:dyDescent="0.2">
      <c r="A1232" s="51"/>
      <c r="B1232" s="52"/>
      <c r="C1232" s="17"/>
      <c r="D1232" s="25">
        <v>848</v>
      </c>
      <c r="E1232" s="19">
        <f t="shared" si="225"/>
        <v>0</v>
      </c>
      <c r="F1232" s="19">
        <f t="shared" ref="F1232:I1236" si="228">F1256+F1280</f>
        <v>0</v>
      </c>
      <c r="G1232" s="19">
        <f t="shared" si="228"/>
        <v>0</v>
      </c>
      <c r="H1232" s="19">
        <f t="shared" si="228"/>
        <v>0</v>
      </c>
      <c r="I1232" s="19">
        <f t="shared" si="228"/>
        <v>0</v>
      </c>
      <c r="J1232" s="44"/>
      <c r="K1232" s="44"/>
      <c r="L1232" s="44"/>
    </row>
    <row r="1233" spans="1:12" hidden="1" x14ac:dyDescent="0.2">
      <c r="A1233" s="51"/>
      <c r="B1233" s="52"/>
      <c r="C1233" s="17"/>
      <c r="D1233" s="25">
        <v>857</v>
      </c>
      <c r="E1233" s="19">
        <f t="shared" si="225"/>
        <v>0</v>
      </c>
      <c r="F1233" s="19">
        <f t="shared" si="228"/>
        <v>0</v>
      </c>
      <c r="G1233" s="19">
        <f t="shared" si="228"/>
        <v>0</v>
      </c>
      <c r="H1233" s="19">
        <f t="shared" si="228"/>
        <v>0</v>
      </c>
      <c r="I1233" s="19">
        <f t="shared" si="228"/>
        <v>0</v>
      </c>
      <c r="J1233" s="44"/>
      <c r="K1233" s="44"/>
      <c r="L1233" s="44"/>
    </row>
    <row r="1234" spans="1:12" ht="25.5" x14ac:dyDescent="0.2">
      <c r="A1234" s="51"/>
      <c r="B1234" s="52"/>
      <c r="C1234" s="17" t="s">
        <v>109</v>
      </c>
      <c r="D1234" s="25"/>
      <c r="E1234" s="19">
        <f t="shared" si="225"/>
        <v>0</v>
      </c>
      <c r="F1234" s="19">
        <f t="shared" si="228"/>
        <v>0</v>
      </c>
      <c r="G1234" s="19">
        <f t="shared" si="228"/>
        <v>0</v>
      </c>
      <c r="H1234" s="19">
        <f t="shared" si="228"/>
        <v>0</v>
      </c>
      <c r="I1234" s="19">
        <f t="shared" si="228"/>
        <v>0</v>
      </c>
      <c r="J1234" s="44"/>
      <c r="K1234" s="44"/>
      <c r="L1234" s="44"/>
    </row>
    <row r="1235" spans="1:12" ht="25.5" x14ac:dyDescent="0.2">
      <c r="A1235" s="51"/>
      <c r="B1235" s="52"/>
      <c r="C1235" s="17" t="s">
        <v>110</v>
      </c>
      <c r="D1235" s="25"/>
      <c r="E1235" s="19">
        <f t="shared" si="225"/>
        <v>0</v>
      </c>
      <c r="F1235" s="19">
        <f t="shared" si="228"/>
        <v>0</v>
      </c>
      <c r="G1235" s="19">
        <f t="shared" si="228"/>
        <v>0</v>
      </c>
      <c r="H1235" s="19">
        <f t="shared" si="228"/>
        <v>0</v>
      </c>
      <c r="I1235" s="19">
        <f t="shared" si="228"/>
        <v>0</v>
      </c>
      <c r="J1235" s="44"/>
      <c r="K1235" s="44"/>
      <c r="L1235" s="44"/>
    </row>
    <row r="1236" spans="1:12" ht="38.25" x14ac:dyDescent="0.2">
      <c r="A1236" s="51"/>
      <c r="B1236" s="52"/>
      <c r="C1236" s="17" t="s">
        <v>111</v>
      </c>
      <c r="D1236" s="25"/>
      <c r="E1236" s="19">
        <f t="shared" si="225"/>
        <v>0</v>
      </c>
      <c r="F1236" s="19">
        <f t="shared" si="228"/>
        <v>0</v>
      </c>
      <c r="G1236" s="19">
        <f t="shared" si="228"/>
        <v>0</v>
      </c>
      <c r="H1236" s="19">
        <f t="shared" si="228"/>
        <v>0</v>
      </c>
      <c r="I1236" s="19">
        <f t="shared" si="228"/>
        <v>0</v>
      </c>
      <c r="J1236" s="44"/>
      <c r="K1236" s="44"/>
      <c r="L1236" s="44"/>
    </row>
    <row r="1237" spans="1:12" x14ac:dyDescent="0.2">
      <c r="A1237" s="51" t="s">
        <v>82</v>
      </c>
      <c r="B1237" s="52" t="s">
        <v>83</v>
      </c>
      <c r="C1237" s="17" t="s">
        <v>103</v>
      </c>
      <c r="D1237" s="25"/>
      <c r="E1237" s="19">
        <f>SUM(F1237:L1237)</f>
        <v>500033.76879999996</v>
      </c>
      <c r="F1237" s="19">
        <f t="shared" ref="F1237:L1237" si="229">F1238+F1240</f>
        <v>69934.462079999998</v>
      </c>
      <c r="G1237" s="19">
        <f t="shared" si="229"/>
        <v>70934.202000000005</v>
      </c>
      <c r="H1237" s="19">
        <f t="shared" si="229"/>
        <v>71898.770919999995</v>
      </c>
      <c r="I1237" s="19">
        <f t="shared" si="229"/>
        <v>76580.67353</v>
      </c>
      <c r="J1237" s="19">
        <f t="shared" si="229"/>
        <v>70712.340270000001</v>
      </c>
      <c r="K1237" s="19">
        <f t="shared" si="229"/>
        <v>69906.12</v>
      </c>
      <c r="L1237" s="19">
        <f t="shared" si="229"/>
        <v>70067.199999999997</v>
      </c>
    </row>
    <row r="1238" spans="1:12" ht="38.25" x14ac:dyDescent="0.2">
      <c r="A1238" s="51"/>
      <c r="B1238" s="52"/>
      <c r="C1238" s="17" t="s">
        <v>105</v>
      </c>
      <c r="D1238" s="25"/>
      <c r="E1238" s="19">
        <f t="shared" ref="E1238:E1260" si="230">SUM(F1238:L1238)</f>
        <v>500033.76879999996</v>
      </c>
      <c r="F1238" s="19">
        <f t="shared" ref="F1238:L1238" si="231">F1239+F1241+F1258+F1259+F1260</f>
        <v>69934.462079999998</v>
      </c>
      <c r="G1238" s="19">
        <f t="shared" si="231"/>
        <v>70934.202000000005</v>
      </c>
      <c r="H1238" s="19">
        <f t="shared" si="231"/>
        <v>71898.770919999995</v>
      </c>
      <c r="I1238" s="19">
        <f t="shared" si="231"/>
        <v>76580.67353</v>
      </c>
      <c r="J1238" s="19">
        <f t="shared" si="231"/>
        <v>70712.340270000001</v>
      </c>
      <c r="K1238" s="19">
        <f t="shared" si="231"/>
        <v>69906.12</v>
      </c>
      <c r="L1238" s="19">
        <f t="shared" si="231"/>
        <v>70067.199999999997</v>
      </c>
    </row>
    <row r="1239" spans="1:12" ht="25.5" x14ac:dyDescent="0.2">
      <c r="A1239" s="51"/>
      <c r="B1239" s="52"/>
      <c r="C1239" s="17" t="s">
        <v>106</v>
      </c>
      <c r="D1239" s="25"/>
      <c r="E1239" s="19">
        <f t="shared" si="230"/>
        <v>346</v>
      </c>
      <c r="F1239" s="19">
        <v>0</v>
      </c>
      <c r="G1239" s="19">
        <v>346</v>
      </c>
      <c r="H1239" s="19">
        <v>0</v>
      </c>
      <c r="I1239" s="19">
        <v>0</v>
      </c>
      <c r="J1239" s="19">
        <v>0</v>
      </c>
      <c r="K1239" s="19">
        <v>0</v>
      </c>
      <c r="L1239" s="19">
        <v>0</v>
      </c>
    </row>
    <row r="1240" spans="1:12" ht="51" x14ac:dyDescent="0.2">
      <c r="A1240" s="51"/>
      <c r="B1240" s="52"/>
      <c r="C1240" s="17" t="s">
        <v>107</v>
      </c>
      <c r="D1240" s="25"/>
      <c r="E1240" s="19">
        <f t="shared" si="230"/>
        <v>0</v>
      </c>
      <c r="F1240" s="19">
        <v>0</v>
      </c>
      <c r="G1240" s="19">
        <v>0</v>
      </c>
      <c r="H1240" s="19">
        <v>0</v>
      </c>
      <c r="I1240" s="19">
        <v>0</v>
      </c>
      <c r="J1240" s="19">
        <v>0</v>
      </c>
      <c r="K1240" s="19">
        <v>0</v>
      </c>
      <c r="L1240" s="19">
        <v>0</v>
      </c>
    </row>
    <row r="1241" spans="1:12" ht="25.5" x14ac:dyDescent="0.2">
      <c r="A1241" s="51"/>
      <c r="B1241" s="52"/>
      <c r="C1241" s="17" t="s">
        <v>108</v>
      </c>
      <c r="D1241" s="18">
        <v>810</v>
      </c>
      <c r="E1241" s="19">
        <f t="shared" si="230"/>
        <v>499687.76879999996</v>
      </c>
      <c r="F1241" s="19">
        <f>SUM(F1242:F1257)</f>
        <v>69934.462079999998</v>
      </c>
      <c r="G1241" s="19">
        <f>SUM(G1242:G1257)</f>
        <v>70588.202000000005</v>
      </c>
      <c r="H1241" s="19">
        <f>SUM(H1242:H1257)</f>
        <v>71898.770919999995</v>
      </c>
      <c r="I1241" s="19">
        <v>76580.67353</v>
      </c>
      <c r="J1241" s="19">
        <v>70712.340270000001</v>
      </c>
      <c r="K1241" s="19">
        <v>69906.12</v>
      </c>
      <c r="L1241" s="19">
        <v>70067.199999999997</v>
      </c>
    </row>
    <row r="1242" spans="1:12" hidden="1" x14ac:dyDescent="0.2">
      <c r="A1242" s="51"/>
      <c r="B1242" s="52"/>
      <c r="C1242" s="17"/>
      <c r="D1242" s="25">
        <v>804</v>
      </c>
      <c r="E1242" s="19">
        <f t="shared" si="230"/>
        <v>0</v>
      </c>
      <c r="F1242" s="19"/>
      <c r="G1242" s="19"/>
      <c r="H1242" s="19"/>
      <c r="I1242" s="19"/>
      <c r="J1242" s="44"/>
      <c r="K1242" s="44"/>
      <c r="L1242" s="44"/>
    </row>
    <row r="1243" spans="1:12" hidden="1" x14ac:dyDescent="0.2">
      <c r="A1243" s="51"/>
      <c r="B1243" s="52"/>
      <c r="C1243" s="17"/>
      <c r="D1243" s="25">
        <v>808</v>
      </c>
      <c r="E1243" s="19">
        <f t="shared" si="230"/>
        <v>0</v>
      </c>
      <c r="F1243" s="19"/>
      <c r="G1243" s="19"/>
      <c r="H1243" s="19"/>
      <c r="I1243" s="19"/>
      <c r="J1243" s="44"/>
      <c r="K1243" s="44"/>
      <c r="L1243" s="44"/>
    </row>
    <row r="1244" spans="1:12" hidden="1" x14ac:dyDescent="0.2">
      <c r="A1244" s="51"/>
      <c r="B1244" s="52"/>
      <c r="C1244" s="17"/>
      <c r="D1244" s="25">
        <v>810</v>
      </c>
      <c r="E1244" s="19">
        <f t="shared" si="230"/>
        <v>530692.56759999995</v>
      </c>
      <c r="F1244" s="19">
        <v>69934.462079999998</v>
      </c>
      <c r="G1244" s="19">
        <v>70588.202000000005</v>
      </c>
      <c r="H1244" s="19">
        <v>71898.770919999995</v>
      </c>
      <c r="I1244" s="19">
        <v>80026.298999999999</v>
      </c>
      <c r="J1244" s="19">
        <v>78471.34</v>
      </c>
      <c r="K1244" s="19">
        <v>78320.34</v>
      </c>
      <c r="L1244" s="19">
        <f>K1244*1.04</f>
        <v>81453.153600000005</v>
      </c>
    </row>
    <row r="1245" spans="1:12" hidden="1" x14ac:dyDescent="0.2">
      <c r="A1245" s="51"/>
      <c r="B1245" s="52"/>
      <c r="C1245" s="17"/>
      <c r="D1245" s="36">
        <v>812</v>
      </c>
      <c r="E1245" s="19">
        <f t="shared" si="230"/>
        <v>0</v>
      </c>
      <c r="F1245" s="19"/>
      <c r="G1245" s="19"/>
      <c r="H1245" s="19"/>
      <c r="I1245" s="19"/>
      <c r="J1245" s="44"/>
      <c r="K1245" s="44"/>
      <c r="L1245" s="44"/>
    </row>
    <row r="1246" spans="1:12" hidden="1" x14ac:dyDescent="0.2">
      <c r="A1246" s="51"/>
      <c r="B1246" s="52"/>
      <c r="C1246" s="17"/>
      <c r="D1246" s="25">
        <v>813</v>
      </c>
      <c r="E1246" s="19">
        <f t="shared" si="230"/>
        <v>0</v>
      </c>
      <c r="F1246" s="19"/>
      <c r="G1246" s="19"/>
      <c r="H1246" s="19"/>
      <c r="I1246" s="19"/>
      <c r="J1246" s="44"/>
      <c r="K1246" s="44"/>
      <c r="L1246" s="44"/>
    </row>
    <row r="1247" spans="1:12" hidden="1" x14ac:dyDescent="0.2">
      <c r="A1247" s="51"/>
      <c r="B1247" s="52"/>
      <c r="C1247" s="17"/>
      <c r="D1247" s="25">
        <v>814</v>
      </c>
      <c r="E1247" s="19">
        <f t="shared" si="230"/>
        <v>0</v>
      </c>
      <c r="F1247" s="19"/>
      <c r="G1247" s="19"/>
      <c r="H1247" s="19"/>
      <c r="I1247" s="19"/>
      <c r="J1247" s="44"/>
      <c r="K1247" s="44"/>
      <c r="L1247" s="44"/>
    </row>
    <row r="1248" spans="1:12" hidden="1" x14ac:dyDescent="0.2">
      <c r="A1248" s="51"/>
      <c r="B1248" s="52"/>
      <c r="C1248" s="17"/>
      <c r="D1248" s="25">
        <v>815</v>
      </c>
      <c r="E1248" s="19">
        <f t="shared" si="230"/>
        <v>0</v>
      </c>
      <c r="F1248" s="19"/>
      <c r="G1248" s="19"/>
      <c r="H1248" s="19"/>
      <c r="I1248" s="19"/>
      <c r="J1248" s="44"/>
      <c r="K1248" s="44"/>
      <c r="L1248" s="44"/>
    </row>
    <row r="1249" spans="1:12" hidden="1" x14ac:dyDescent="0.2">
      <c r="A1249" s="51"/>
      <c r="B1249" s="52"/>
      <c r="C1249" s="17"/>
      <c r="D1249" s="25">
        <v>816</v>
      </c>
      <c r="E1249" s="19">
        <f t="shared" si="230"/>
        <v>0</v>
      </c>
      <c r="F1249" s="19"/>
      <c r="G1249" s="19"/>
      <c r="H1249" s="19"/>
      <c r="I1249" s="19"/>
      <c r="J1249" s="44"/>
      <c r="K1249" s="44"/>
      <c r="L1249" s="44"/>
    </row>
    <row r="1250" spans="1:12" hidden="1" x14ac:dyDescent="0.2">
      <c r="A1250" s="51"/>
      <c r="B1250" s="52"/>
      <c r="C1250" s="17"/>
      <c r="D1250" s="25">
        <v>819</v>
      </c>
      <c r="E1250" s="19">
        <f t="shared" si="230"/>
        <v>0</v>
      </c>
      <c r="F1250" s="19"/>
      <c r="G1250" s="19"/>
      <c r="H1250" s="19"/>
      <c r="I1250" s="19"/>
      <c r="J1250" s="44"/>
      <c r="K1250" s="44"/>
      <c r="L1250" s="44"/>
    </row>
    <row r="1251" spans="1:12" hidden="1" x14ac:dyDescent="0.2">
      <c r="A1251" s="51"/>
      <c r="B1251" s="52"/>
      <c r="C1251" s="17"/>
      <c r="D1251" s="25">
        <v>826</v>
      </c>
      <c r="E1251" s="19">
        <f t="shared" si="230"/>
        <v>0</v>
      </c>
      <c r="F1251" s="19"/>
      <c r="G1251" s="19"/>
      <c r="H1251" s="19"/>
      <c r="I1251" s="19"/>
      <c r="J1251" s="44"/>
      <c r="K1251" s="44"/>
      <c r="L1251" s="44"/>
    </row>
    <row r="1252" spans="1:12" hidden="1" x14ac:dyDescent="0.2">
      <c r="A1252" s="51"/>
      <c r="B1252" s="52"/>
      <c r="C1252" s="17"/>
      <c r="D1252" s="25">
        <v>829</v>
      </c>
      <c r="E1252" s="19">
        <f t="shared" si="230"/>
        <v>0</v>
      </c>
      <c r="F1252" s="19"/>
      <c r="G1252" s="19"/>
      <c r="H1252" s="19"/>
      <c r="I1252" s="19"/>
      <c r="J1252" s="44"/>
      <c r="K1252" s="44"/>
      <c r="L1252" s="44"/>
    </row>
    <row r="1253" spans="1:12" hidden="1" x14ac:dyDescent="0.2">
      <c r="A1253" s="51"/>
      <c r="B1253" s="52"/>
      <c r="C1253" s="17"/>
      <c r="D1253" s="25">
        <v>832</v>
      </c>
      <c r="E1253" s="19">
        <f t="shared" si="230"/>
        <v>0</v>
      </c>
      <c r="F1253" s="19"/>
      <c r="G1253" s="19"/>
      <c r="H1253" s="19"/>
      <c r="I1253" s="19"/>
      <c r="J1253" s="44"/>
      <c r="K1253" s="44"/>
      <c r="L1253" s="44"/>
    </row>
    <row r="1254" spans="1:12" hidden="1" x14ac:dyDescent="0.2">
      <c r="A1254" s="51"/>
      <c r="B1254" s="52"/>
      <c r="C1254" s="17"/>
      <c r="D1254" s="25">
        <v>843</v>
      </c>
      <c r="E1254" s="19">
        <f t="shared" si="230"/>
        <v>0</v>
      </c>
      <c r="F1254" s="19"/>
      <c r="G1254" s="19"/>
      <c r="H1254" s="19"/>
      <c r="I1254" s="19"/>
      <c r="J1254" s="44"/>
      <c r="K1254" s="44"/>
      <c r="L1254" s="44"/>
    </row>
    <row r="1255" spans="1:12" hidden="1" x14ac:dyDescent="0.2">
      <c r="A1255" s="51"/>
      <c r="B1255" s="52"/>
      <c r="C1255" s="17"/>
      <c r="D1255" s="25">
        <v>847</v>
      </c>
      <c r="E1255" s="19">
        <f t="shared" si="230"/>
        <v>0</v>
      </c>
      <c r="F1255" s="19"/>
      <c r="G1255" s="19"/>
      <c r="H1255" s="19"/>
      <c r="I1255" s="19"/>
      <c r="J1255" s="44"/>
      <c r="K1255" s="44"/>
      <c r="L1255" s="44"/>
    </row>
    <row r="1256" spans="1:12" hidden="1" x14ac:dyDescent="0.2">
      <c r="A1256" s="51"/>
      <c r="B1256" s="52"/>
      <c r="C1256" s="17"/>
      <c r="D1256" s="25">
        <v>848</v>
      </c>
      <c r="E1256" s="19">
        <f t="shared" si="230"/>
        <v>0</v>
      </c>
      <c r="F1256" s="19"/>
      <c r="G1256" s="19"/>
      <c r="H1256" s="19"/>
      <c r="I1256" s="19"/>
      <c r="J1256" s="44"/>
      <c r="K1256" s="44"/>
      <c r="L1256" s="44"/>
    </row>
    <row r="1257" spans="1:12" hidden="1" x14ac:dyDescent="0.2">
      <c r="A1257" s="51"/>
      <c r="B1257" s="52"/>
      <c r="C1257" s="17"/>
      <c r="D1257" s="25">
        <v>857</v>
      </c>
      <c r="E1257" s="19">
        <f t="shared" si="230"/>
        <v>0</v>
      </c>
      <c r="F1257" s="19"/>
      <c r="G1257" s="19"/>
      <c r="H1257" s="19"/>
      <c r="I1257" s="19"/>
      <c r="J1257" s="44"/>
      <c r="K1257" s="44"/>
      <c r="L1257" s="44"/>
    </row>
    <row r="1258" spans="1:12" ht="25.5" x14ac:dyDescent="0.2">
      <c r="A1258" s="51"/>
      <c r="B1258" s="52"/>
      <c r="C1258" s="17" t="s">
        <v>109</v>
      </c>
      <c r="D1258" s="25"/>
      <c r="E1258" s="19">
        <f t="shared" si="230"/>
        <v>0</v>
      </c>
      <c r="F1258" s="19">
        <v>0</v>
      </c>
      <c r="G1258" s="19">
        <v>0</v>
      </c>
      <c r="H1258" s="19">
        <v>0</v>
      </c>
      <c r="I1258" s="19">
        <v>0</v>
      </c>
      <c r="J1258" s="19">
        <v>0</v>
      </c>
      <c r="K1258" s="19">
        <v>0</v>
      </c>
      <c r="L1258" s="19">
        <v>0</v>
      </c>
    </row>
    <row r="1259" spans="1:12" ht="25.5" x14ac:dyDescent="0.2">
      <c r="A1259" s="51"/>
      <c r="B1259" s="52"/>
      <c r="C1259" s="17" t="s">
        <v>110</v>
      </c>
      <c r="D1259" s="25"/>
      <c r="E1259" s="19">
        <f t="shared" si="230"/>
        <v>0</v>
      </c>
      <c r="F1259" s="19">
        <v>0</v>
      </c>
      <c r="G1259" s="19">
        <v>0</v>
      </c>
      <c r="H1259" s="19">
        <v>0</v>
      </c>
      <c r="I1259" s="19">
        <v>0</v>
      </c>
      <c r="J1259" s="19">
        <v>0</v>
      </c>
      <c r="K1259" s="19">
        <v>0</v>
      </c>
      <c r="L1259" s="19">
        <v>0</v>
      </c>
    </row>
    <row r="1260" spans="1:12" ht="38.25" x14ac:dyDescent="0.2">
      <c r="A1260" s="51"/>
      <c r="B1260" s="52"/>
      <c r="C1260" s="17" t="s">
        <v>111</v>
      </c>
      <c r="D1260" s="25"/>
      <c r="E1260" s="19">
        <f t="shared" si="230"/>
        <v>0</v>
      </c>
      <c r="F1260" s="19">
        <v>0</v>
      </c>
      <c r="G1260" s="19">
        <v>0</v>
      </c>
      <c r="H1260" s="19">
        <v>0</v>
      </c>
      <c r="I1260" s="19">
        <v>0</v>
      </c>
      <c r="J1260" s="19">
        <v>0</v>
      </c>
      <c r="K1260" s="19">
        <v>0</v>
      </c>
      <c r="L1260" s="19">
        <v>0</v>
      </c>
    </row>
    <row r="1261" spans="1:12" x14ac:dyDescent="0.2">
      <c r="A1261" s="51" t="s">
        <v>84</v>
      </c>
      <c r="B1261" s="52" t="s">
        <v>85</v>
      </c>
      <c r="C1261" s="17" t="s">
        <v>103</v>
      </c>
      <c r="D1261" s="25"/>
      <c r="E1261" s="19">
        <f>SUM(F1261:L1261)</f>
        <v>359436.15714999998</v>
      </c>
      <c r="F1261" s="19">
        <f t="shared" ref="F1261:L1261" si="232">F1262+F1264</f>
        <v>46538</v>
      </c>
      <c r="G1261" s="19">
        <f t="shared" si="232"/>
        <v>42843.709300000002</v>
      </c>
      <c r="H1261" s="19">
        <f t="shared" si="232"/>
        <v>52559.826009999997</v>
      </c>
      <c r="I1261" s="19">
        <f t="shared" si="232"/>
        <v>57294.321839999997</v>
      </c>
      <c r="J1261" s="19">
        <f t="shared" si="232"/>
        <v>53400.100000000006</v>
      </c>
      <c r="K1261" s="19">
        <f t="shared" si="232"/>
        <v>53400.100000000006</v>
      </c>
      <c r="L1261" s="19">
        <f t="shared" si="232"/>
        <v>53400.100000000006</v>
      </c>
    </row>
    <row r="1262" spans="1:12" ht="38.25" x14ac:dyDescent="0.2">
      <c r="A1262" s="51"/>
      <c r="B1262" s="52"/>
      <c r="C1262" s="17" t="s">
        <v>105</v>
      </c>
      <c r="D1262" s="25"/>
      <c r="E1262" s="19">
        <f t="shared" ref="E1262:E1284" si="233">SUM(F1262:L1262)</f>
        <v>359436.15714999998</v>
      </c>
      <c r="F1262" s="19">
        <f t="shared" ref="F1262:L1262" si="234">F1263+F1265+F1282+F1283+F1284</f>
        <v>46538</v>
      </c>
      <c r="G1262" s="19">
        <f t="shared" si="234"/>
        <v>42843.709300000002</v>
      </c>
      <c r="H1262" s="19">
        <f t="shared" si="234"/>
        <v>52559.826009999997</v>
      </c>
      <c r="I1262" s="19">
        <f t="shared" si="234"/>
        <v>57294.321839999997</v>
      </c>
      <c r="J1262" s="19">
        <f t="shared" si="234"/>
        <v>53400.100000000006</v>
      </c>
      <c r="K1262" s="19">
        <f t="shared" si="234"/>
        <v>53400.100000000006</v>
      </c>
      <c r="L1262" s="19">
        <f t="shared" si="234"/>
        <v>53400.100000000006</v>
      </c>
    </row>
    <row r="1263" spans="1:12" ht="25.5" x14ac:dyDescent="0.2">
      <c r="A1263" s="51"/>
      <c r="B1263" s="52"/>
      <c r="C1263" s="17" t="s">
        <v>106</v>
      </c>
      <c r="D1263" s="25"/>
      <c r="E1263" s="19">
        <f t="shared" si="233"/>
        <v>0</v>
      </c>
      <c r="F1263" s="19">
        <v>0</v>
      </c>
      <c r="G1263" s="19">
        <v>0</v>
      </c>
      <c r="H1263" s="19">
        <v>0</v>
      </c>
      <c r="I1263" s="19">
        <v>0</v>
      </c>
      <c r="J1263" s="19">
        <v>0</v>
      </c>
      <c r="K1263" s="19">
        <v>0</v>
      </c>
      <c r="L1263" s="19">
        <v>0</v>
      </c>
    </row>
    <row r="1264" spans="1:12" ht="51" x14ac:dyDescent="0.2">
      <c r="A1264" s="51"/>
      <c r="B1264" s="52"/>
      <c r="C1264" s="17" t="s">
        <v>107</v>
      </c>
      <c r="D1264" s="25"/>
      <c r="E1264" s="19">
        <f t="shared" si="233"/>
        <v>0</v>
      </c>
      <c r="F1264" s="19">
        <v>0</v>
      </c>
      <c r="G1264" s="19">
        <v>0</v>
      </c>
      <c r="H1264" s="19">
        <v>0</v>
      </c>
      <c r="I1264" s="19">
        <v>0</v>
      </c>
      <c r="J1264" s="19">
        <v>0</v>
      </c>
      <c r="K1264" s="19">
        <v>0</v>
      </c>
      <c r="L1264" s="19">
        <v>0</v>
      </c>
    </row>
    <row r="1265" spans="1:12" ht="25.5" x14ac:dyDescent="0.2">
      <c r="A1265" s="51"/>
      <c r="B1265" s="52"/>
      <c r="C1265" s="17" t="s">
        <v>108</v>
      </c>
      <c r="D1265" s="18">
        <v>810</v>
      </c>
      <c r="E1265" s="19">
        <f t="shared" si="233"/>
        <v>359436.15714999998</v>
      </c>
      <c r="F1265" s="19">
        <f>SUM(F1266:F1281)</f>
        <v>46538</v>
      </c>
      <c r="G1265" s="19">
        <f>SUM(G1266:G1281)</f>
        <v>42843.709300000002</v>
      </c>
      <c r="H1265" s="19">
        <v>52559.826009999997</v>
      </c>
      <c r="I1265" s="19">
        <v>57294.321839999997</v>
      </c>
      <c r="J1265" s="19">
        <v>53400.100000000006</v>
      </c>
      <c r="K1265" s="19">
        <v>53400.100000000006</v>
      </c>
      <c r="L1265" s="19">
        <v>53400.100000000006</v>
      </c>
    </row>
    <row r="1266" spans="1:12" hidden="1" x14ac:dyDescent="0.2">
      <c r="A1266" s="51"/>
      <c r="B1266" s="52"/>
      <c r="C1266" s="17"/>
      <c r="D1266" s="25">
        <v>804</v>
      </c>
      <c r="E1266" s="19">
        <f t="shared" si="233"/>
        <v>0</v>
      </c>
      <c r="F1266" s="19"/>
      <c r="G1266" s="19"/>
      <c r="H1266" s="19"/>
      <c r="I1266" s="19"/>
      <c r="J1266" s="44"/>
      <c r="K1266" s="44"/>
      <c r="L1266" s="44"/>
    </row>
    <row r="1267" spans="1:12" hidden="1" x14ac:dyDescent="0.2">
      <c r="A1267" s="51"/>
      <c r="B1267" s="52"/>
      <c r="C1267" s="17"/>
      <c r="D1267" s="25">
        <v>808</v>
      </c>
      <c r="E1267" s="19">
        <f t="shared" si="233"/>
        <v>0</v>
      </c>
      <c r="F1267" s="19"/>
      <c r="G1267" s="19"/>
      <c r="H1267" s="19"/>
      <c r="I1267" s="19"/>
      <c r="J1267" s="44"/>
      <c r="K1267" s="44"/>
      <c r="L1267" s="44"/>
    </row>
    <row r="1268" spans="1:12" hidden="1" x14ac:dyDescent="0.2">
      <c r="A1268" s="51"/>
      <c r="B1268" s="52"/>
      <c r="C1268" s="17"/>
      <c r="D1268" s="25">
        <v>810</v>
      </c>
      <c r="E1268" s="19">
        <f t="shared" si="233"/>
        <v>369546.10214999999</v>
      </c>
      <c r="F1268" s="19">
        <v>46538</v>
      </c>
      <c r="G1268" s="19">
        <v>42843.709300000002</v>
      </c>
      <c r="H1268" s="19">
        <v>52559.826009999997</v>
      </c>
      <c r="I1268" s="19">
        <v>59005.814839999999</v>
      </c>
      <c r="J1268" s="19">
        <v>55258.8</v>
      </c>
      <c r="K1268" s="19">
        <v>55558.8</v>
      </c>
      <c r="L1268" s="19">
        <f>K1268*1.04</f>
        <v>57781.152000000002</v>
      </c>
    </row>
    <row r="1269" spans="1:12" hidden="1" x14ac:dyDescent="0.2">
      <c r="A1269" s="51"/>
      <c r="B1269" s="52"/>
      <c r="C1269" s="17"/>
      <c r="D1269" s="36">
        <v>812</v>
      </c>
      <c r="E1269" s="19">
        <f t="shared" si="233"/>
        <v>0</v>
      </c>
      <c r="F1269" s="19"/>
      <c r="G1269" s="19"/>
      <c r="H1269" s="19"/>
      <c r="I1269" s="19"/>
      <c r="J1269" s="44"/>
      <c r="K1269" s="44"/>
      <c r="L1269" s="44"/>
    </row>
    <row r="1270" spans="1:12" hidden="1" x14ac:dyDescent="0.2">
      <c r="A1270" s="51"/>
      <c r="B1270" s="52"/>
      <c r="C1270" s="17"/>
      <c r="D1270" s="25">
        <v>813</v>
      </c>
      <c r="E1270" s="19">
        <f t="shared" si="233"/>
        <v>0</v>
      </c>
      <c r="F1270" s="19"/>
      <c r="G1270" s="19"/>
      <c r="H1270" s="19"/>
      <c r="I1270" s="19"/>
      <c r="J1270" s="44"/>
      <c r="K1270" s="44"/>
      <c r="L1270" s="44"/>
    </row>
    <row r="1271" spans="1:12" hidden="1" x14ac:dyDescent="0.2">
      <c r="A1271" s="51"/>
      <c r="B1271" s="52"/>
      <c r="C1271" s="17"/>
      <c r="D1271" s="25">
        <v>814</v>
      </c>
      <c r="E1271" s="19">
        <f t="shared" si="233"/>
        <v>0</v>
      </c>
      <c r="F1271" s="19"/>
      <c r="G1271" s="19"/>
      <c r="H1271" s="19"/>
      <c r="I1271" s="19"/>
      <c r="J1271" s="44"/>
      <c r="K1271" s="44"/>
      <c r="L1271" s="44"/>
    </row>
    <row r="1272" spans="1:12" hidden="1" x14ac:dyDescent="0.2">
      <c r="A1272" s="51"/>
      <c r="B1272" s="52"/>
      <c r="C1272" s="17"/>
      <c r="D1272" s="25">
        <v>815</v>
      </c>
      <c r="E1272" s="19">
        <f t="shared" si="233"/>
        <v>0</v>
      </c>
      <c r="F1272" s="19"/>
      <c r="G1272" s="19"/>
      <c r="H1272" s="19"/>
      <c r="I1272" s="19"/>
      <c r="J1272" s="44"/>
      <c r="K1272" s="44"/>
      <c r="L1272" s="44"/>
    </row>
    <row r="1273" spans="1:12" hidden="1" x14ac:dyDescent="0.2">
      <c r="A1273" s="51"/>
      <c r="B1273" s="52"/>
      <c r="C1273" s="17"/>
      <c r="D1273" s="25">
        <v>816</v>
      </c>
      <c r="E1273" s="19">
        <f t="shared" si="233"/>
        <v>0</v>
      </c>
      <c r="F1273" s="19"/>
      <c r="G1273" s="19"/>
      <c r="H1273" s="19"/>
      <c r="I1273" s="19"/>
      <c r="J1273" s="44"/>
      <c r="K1273" s="44"/>
      <c r="L1273" s="44"/>
    </row>
    <row r="1274" spans="1:12" hidden="1" x14ac:dyDescent="0.2">
      <c r="A1274" s="51"/>
      <c r="B1274" s="52"/>
      <c r="C1274" s="17"/>
      <c r="D1274" s="25">
        <v>819</v>
      </c>
      <c r="E1274" s="19">
        <f t="shared" si="233"/>
        <v>0</v>
      </c>
      <c r="F1274" s="19"/>
      <c r="G1274" s="19"/>
      <c r="H1274" s="19"/>
      <c r="I1274" s="19"/>
      <c r="J1274" s="44"/>
      <c r="K1274" s="44"/>
      <c r="L1274" s="44"/>
    </row>
    <row r="1275" spans="1:12" hidden="1" x14ac:dyDescent="0.2">
      <c r="A1275" s="51"/>
      <c r="B1275" s="52"/>
      <c r="C1275" s="17"/>
      <c r="D1275" s="25">
        <v>826</v>
      </c>
      <c r="E1275" s="19">
        <f t="shared" si="233"/>
        <v>0</v>
      </c>
      <c r="F1275" s="19"/>
      <c r="G1275" s="19"/>
      <c r="H1275" s="19"/>
      <c r="I1275" s="19"/>
      <c r="J1275" s="44"/>
      <c r="K1275" s="44"/>
      <c r="L1275" s="44"/>
    </row>
    <row r="1276" spans="1:12" hidden="1" x14ac:dyDescent="0.2">
      <c r="A1276" s="51"/>
      <c r="B1276" s="52"/>
      <c r="C1276" s="17"/>
      <c r="D1276" s="25">
        <v>829</v>
      </c>
      <c r="E1276" s="19">
        <f t="shared" si="233"/>
        <v>0</v>
      </c>
      <c r="F1276" s="19"/>
      <c r="G1276" s="19"/>
      <c r="H1276" s="19"/>
      <c r="I1276" s="19"/>
      <c r="J1276" s="44"/>
      <c r="K1276" s="44"/>
      <c r="L1276" s="44"/>
    </row>
    <row r="1277" spans="1:12" hidden="1" x14ac:dyDescent="0.2">
      <c r="A1277" s="51"/>
      <c r="B1277" s="52"/>
      <c r="C1277" s="17"/>
      <c r="D1277" s="25">
        <v>832</v>
      </c>
      <c r="E1277" s="19">
        <f t="shared" si="233"/>
        <v>0</v>
      </c>
      <c r="F1277" s="19"/>
      <c r="G1277" s="19"/>
      <c r="H1277" s="19"/>
      <c r="I1277" s="19"/>
      <c r="J1277" s="44"/>
      <c r="K1277" s="44"/>
      <c r="L1277" s="44"/>
    </row>
    <row r="1278" spans="1:12" hidden="1" x14ac:dyDescent="0.2">
      <c r="A1278" s="51"/>
      <c r="B1278" s="52"/>
      <c r="C1278" s="17"/>
      <c r="D1278" s="25">
        <v>843</v>
      </c>
      <c r="E1278" s="19">
        <f t="shared" si="233"/>
        <v>0</v>
      </c>
      <c r="F1278" s="19"/>
      <c r="G1278" s="19"/>
      <c r="H1278" s="19"/>
      <c r="I1278" s="19"/>
      <c r="J1278" s="44"/>
      <c r="K1278" s="44"/>
      <c r="L1278" s="44"/>
    </row>
    <row r="1279" spans="1:12" hidden="1" x14ac:dyDescent="0.2">
      <c r="A1279" s="51"/>
      <c r="B1279" s="52"/>
      <c r="C1279" s="17"/>
      <c r="D1279" s="25">
        <v>847</v>
      </c>
      <c r="E1279" s="19">
        <f t="shared" si="233"/>
        <v>0</v>
      </c>
      <c r="F1279" s="19"/>
      <c r="G1279" s="19"/>
      <c r="H1279" s="19"/>
      <c r="I1279" s="19"/>
      <c r="J1279" s="44"/>
      <c r="K1279" s="44"/>
      <c r="L1279" s="44"/>
    </row>
    <row r="1280" spans="1:12" hidden="1" x14ac:dyDescent="0.2">
      <c r="A1280" s="51"/>
      <c r="B1280" s="52"/>
      <c r="C1280" s="17"/>
      <c r="D1280" s="25">
        <v>848</v>
      </c>
      <c r="E1280" s="19">
        <f t="shared" si="233"/>
        <v>0</v>
      </c>
      <c r="F1280" s="19"/>
      <c r="G1280" s="19"/>
      <c r="H1280" s="19"/>
      <c r="I1280" s="19"/>
      <c r="J1280" s="44"/>
      <c r="K1280" s="44"/>
      <c r="L1280" s="44"/>
    </row>
    <row r="1281" spans="1:12" hidden="1" x14ac:dyDescent="0.2">
      <c r="A1281" s="51"/>
      <c r="B1281" s="52"/>
      <c r="C1281" s="17"/>
      <c r="D1281" s="25">
        <v>857</v>
      </c>
      <c r="E1281" s="19">
        <f t="shared" si="233"/>
        <v>0</v>
      </c>
      <c r="F1281" s="19"/>
      <c r="G1281" s="19"/>
      <c r="H1281" s="19"/>
      <c r="I1281" s="19"/>
      <c r="J1281" s="44"/>
      <c r="K1281" s="44"/>
      <c r="L1281" s="44"/>
    </row>
    <row r="1282" spans="1:12" ht="25.5" x14ac:dyDescent="0.2">
      <c r="A1282" s="51"/>
      <c r="B1282" s="52"/>
      <c r="C1282" s="17" t="s">
        <v>109</v>
      </c>
      <c r="D1282" s="25"/>
      <c r="E1282" s="19">
        <f t="shared" si="233"/>
        <v>0</v>
      </c>
      <c r="F1282" s="19">
        <v>0</v>
      </c>
      <c r="G1282" s="19">
        <v>0</v>
      </c>
      <c r="H1282" s="19">
        <v>0</v>
      </c>
      <c r="I1282" s="19">
        <v>0</v>
      </c>
      <c r="J1282" s="19">
        <v>0</v>
      </c>
      <c r="K1282" s="19">
        <v>0</v>
      </c>
      <c r="L1282" s="19">
        <v>0</v>
      </c>
    </row>
    <row r="1283" spans="1:12" ht="25.5" x14ac:dyDescent="0.2">
      <c r="A1283" s="51"/>
      <c r="B1283" s="52"/>
      <c r="C1283" s="17" t="s">
        <v>110</v>
      </c>
      <c r="D1283" s="25"/>
      <c r="E1283" s="19">
        <f t="shared" si="233"/>
        <v>0</v>
      </c>
      <c r="F1283" s="19">
        <v>0</v>
      </c>
      <c r="G1283" s="19">
        <v>0</v>
      </c>
      <c r="H1283" s="19">
        <v>0</v>
      </c>
      <c r="I1283" s="19">
        <v>0</v>
      </c>
      <c r="J1283" s="19">
        <v>0</v>
      </c>
      <c r="K1283" s="19">
        <v>0</v>
      </c>
      <c r="L1283" s="19">
        <v>0</v>
      </c>
    </row>
    <row r="1284" spans="1:12" ht="38.25" x14ac:dyDescent="0.2">
      <c r="A1284" s="51"/>
      <c r="B1284" s="52"/>
      <c r="C1284" s="17" t="s">
        <v>111</v>
      </c>
      <c r="D1284" s="25"/>
      <c r="E1284" s="19">
        <f t="shared" si="233"/>
        <v>0</v>
      </c>
      <c r="F1284" s="19">
        <v>0</v>
      </c>
      <c r="G1284" s="19">
        <v>0</v>
      </c>
      <c r="H1284" s="19">
        <v>0</v>
      </c>
      <c r="I1284" s="19">
        <v>0</v>
      </c>
      <c r="J1284" s="19">
        <v>0</v>
      </c>
      <c r="K1284" s="19">
        <v>0</v>
      </c>
      <c r="L1284" s="19">
        <v>0</v>
      </c>
    </row>
    <row r="1285" spans="1:12" x14ac:dyDescent="0.2">
      <c r="L1285" s="47"/>
    </row>
    <row r="1286" spans="1:12" ht="23.25" x14ac:dyDescent="0.35">
      <c r="H1286" s="48"/>
      <c r="I1286" s="48"/>
    </row>
  </sheetData>
  <autoFilter ref="D7:H1285"/>
  <mergeCells count="122">
    <mergeCell ref="A728:A735"/>
    <mergeCell ref="B728:B735"/>
    <mergeCell ref="A720:A727"/>
    <mergeCell ref="B720:B727"/>
    <mergeCell ref="L1:L2"/>
    <mergeCell ref="A9:A37"/>
    <mergeCell ref="B9:B37"/>
    <mergeCell ref="A38:A62"/>
    <mergeCell ref="B38:B62"/>
    <mergeCell ref="A63:A86"/>
    <mergeCell ref="B63:B86"/>
    <mergeCell ref="A4:L4"/>
    <mergeCell ref="A6:A7"/>
    <mergeCell ref="B6:B7"/>
    <mergeCell ref="C6:C7"/>
    <mergeCell ref="E6:L6"/>
    <mergeCell ref="A159:A182"/>
    <mergeCell ref="B159:B182"/>
    <mergeCell ref="A183:A206"/>
    <mergeCell ref="B183:B206"/>
    <mergeCell ref="A207:A230"/>
    <mergeCell ref="B207:B230"/>
    <mergeCell ref="A87:A110"/>
    <mergeCell ref="B87:B110"/>
    <mergeCell ref="A111:A134"/>
    <mergeCell ref="B111:B134"/>
    <mergeCell ref="A135:A158"/>
    <mergeCell ref="B135:B158"/>
    <mergeCell ref="A303:A326"/>
    <mergeCell ref="B303:B326"/>
    <mergeCell ref="A327:A350"/>
    <mergeCell ref="B327:B350"/>
    <mergeCell ref="A351:A374"/>
    <mergeCell ref="B351:B374"/>
    <mergeCell ref="A231:A254"/>
    <mergeCell ref="B231:B254"/>
    <mergeCell ref="A255:A278"/>
    <mergeCell ref="B255:B278"/>
    <mergeCell ref="A279:A302"/>
    <mergeCell ref="B279:B302"/>
    <mergeCell ref="A447:A470"/>
    <mergeCell ref="B447:B470"/>
    <mergeCell ref="A471:A494"/>
    <mergeCell ref="B471:B494"/>
    <mergeCell ref="A495:A519"/>
    <mergeCell ref="B495:B519"/>
    <mergeCell ref="A375:A398"/>
    <mergeCell ref="B375:B398"/>
    <mergeCell ref="A399:A422"/>
    <mergeCell ref="B399:B422"/>
    <mergeCell ref="A423:A446"/>
    <mergeCell ref="B423:B446"/>
    <mergeCell ref="A592:A615"/>
    <mergeCell ref="B592:B615"/>
    <mergeCell ref="A616:A639"/>
    <mergeCell ref="B616:B639"/>
    <mergeCell ref="A640:A663"/>
    <mergeCell ref="B640:B663"/>
    <mergeCell ref="A520:A543"/>
    <mergeCell ref="B520:B543"/>
    <mergeCell ref="A544:A567"/>
    <mergeCell ref="B544:B567"/>
    <mergeCell ref="A568:A591"/>
    <mergeCell ref="B568:B591"/>
    <mergeCell ref="A704:A711"/>
    <mergeCell ref="B704:B711"/>
    <mergeCell ref="A712:A719"/>
    <mergeCell ref="B712:B719"/>
    <mergeCell ref="A664:A687"/>
    <mergeCell ref="B664:B687"/>
    <mergeCell ref="A688:A695"/>
    <mergeCell ref="B688:B695"/>
    <mergeCell ref="A696:A703"/>
    <mergeCell ref="B696:B703"/>
    <mergeCell ref="A811:A835"/>
    <mergeCell ref="B811:B835"/>
    <mergeCell ref="A836:A859"/>
    <mergeCell ref="B836:B859"/>
    <mergeCell ref="A860:A883"/>
    <mergeCell ref="B860:B883"/>
    <mergeCell ref="A736:A762"/>
    <mergeCell ref="B736:B762"/>
    <mergeCell ref="A763:A786"/>
    <mergeCell ref="B763:B786"/>
    <mergeCell ref="A787:A810"/>
    <mergeCell ref="B787:B810"/>
    <mergeCell ref="A956:A980"/>
    <mergeCell ref="B956:B980"/>
    <mergeCell ref="A981:A1004"/>
    <mergeCell ref="B981:B1004"/>
    <mergeCell ref="A1005:A1012"/>
    <mergeCell ref="B1005:B1012"/>
    <mergeCell ref="A884:A907"/>
    <mergeCell ref="B884:B907"/>
    <mergeCell ref="A908:A931"/>
    <mergeCell ref="B908:B931"/>
    <mergeCell ref="A932:A955"/>
    <mergeCell ref="B932:B955"/>
    <mergeCell ref="A1069:A1092"/>
    <mergeCell ref="B1069:B1092"/>
    <mergeCell ref="A1093:A1116"/>
    <mergeCell ref="B1093:B1116"/>
    <mergeCell ref="A1117:A1140"/>
    <mergeCell ref="B1117:B1140"/>
    <mergeCell ref="A1013:A1020"/>
    <mergeCell ref="B1013:B1020"/>
    <mergeCell ref="A1021:A1044"/>
    <mergeCell ref="B1021:B1044"/>
    <mergeCell ref="A1045:A1068"/>
    <mergeCell ref="B1045:B1068"/>
    <mergeCell ref="A1237:A1260"/>
    <mergeCell ref="B1237:B1260"/>
    <mergeCell ref="A1261:A1284"/>
    <mergeCell ref="B1261:B1284"/>
    <mergeCell ref="A1141:A1164"/>
    <mergeCell ref="B1141:B1164"/>
    <mergeCell ref="A1165:A1188"/>
    <mergeCell ref="B1165:B1188"/>
    <mergeCell ref="A1213:A1236"/>
    <mergeCell ref="B1213:B1236"/>
    <mergeCell ref="A1189:A1212"/>
    <mergeCell ref="B1189:B1212"/>
  </mergeCells>
  <pageMargins left="0.6692913385826772" right="0.55118110236220474" top="0.74803149606299213" bottom="0.31496062992125984" header="0.31496062992125984" footer="0.31496062992125984"/>
  <pageSetup paperSize="9" scale="54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3</vt:lpstr>
      <vt:lpstr>'Приложение 3'!Область_печати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Шумко Светлана Андреевна</dc:creator>
  <cp:lastModifiedBy>Шумко Светлана Андреевна</cp:lastModifiedBy>
  <cp:lastPrinted>2022-02-10T00:04:02Z</cp:lastPrinted>
  <dcterms:created xsi:type="dcterms:W3CDTF">2021-11-14T02:09:32Z</dcterms:created>
  <dcterms:modified xsi:type="dcterms:W3CDTF">2022-03-24T03:47:22Z</dcterms:modified>
</cp:coreProperties>
</file>